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embeddings/oleObject_4_4.bin" ContentType="application/vnd.openxmlformats-officedocument.oleObject"/>
  <Override PartName="/xl/embeddings/oleObject_4_5.bin" ContentType="application/vnd.openxmlformats-officedocument.oleObject"/>
  <Override PartName="/xl/embeddings/oleObject_4_6.bin" ContentType="application/vnd.openxmlformats-officedocument.oleObject"/>
  <Override PartName="/xl/embeddings/oleObject_4_7.bin" ContentType="application/vnd.openxmlformats-officedocument.oleObject"/>
  <Override PartName="/xl/embeddings/oleObject_4_8.bin" ContentType="application/vnd.openxmlformats-officedocument.oleObject"/>
  <Override PartName="/xl/embeddings/oleObject_4_9.bin" ContentType="application/vnd.openxmlformats-officedocument.oleObject"/>
  <Override PartName="/xl/embeddings/oleObject_4_10.bin" ContentType="application/vnd.openxmlformats-officedocument.oleObject"/>
  <Override PartName="/xl/embeddings/oleObject_4_11.bin" ContentType="application/vnd.openxmlformats-officedocument.oleObject"/>
  <Override PartName="/xl/embeddings/oleObject_4_12.bin" ContentType="application/vnd.openxmlformats-officedocument.oleObject"/>
  <Override PartName="/xl/embeddings/oleObject_4_13.bin" ContentType="application/vnd.openxmlformats-officedocument.oleObject"/>
  <Override PartName="/xl/embeddings/oleObject_4_14.bin" ContentType="application/vnd.openxmlformats-officedocument.oleObject"/>
  <Override PartName="/xl/embeddings/oleObject_4_15.bin" ContentType="application/vnd.openxmlformats-officedocument.oleObject"/>
  <Override PartName="/xl/embeddings/oleObject_4_16.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5_3.bin" ContentType="application/vnd.openxmlformats-officedocument.oleObject"/>
  <Override PartName="/xl/embeddings/oleObject_5_4.bin" ContentType="application/vnd.openxmlformats-officedocument.oleObject"/>
  <Override PartName="/xl/embeddings/oleObject_5_5.bin" ContentType="application/vnd.openxmlformats-officedocument.oleObject"/>
  <Override PartName="/xl/embeddings/oleObject_5_6.bin" ContentType="application/vnd.openxmlformats-officedocument.oleObject"/>
  <Override PartName="/xl/embeddings/oleObject_5_7.bin" ContentType="application/vnd.openxmlformats-officedocument.oleObject"/>
  <Override PartName="/xl/embeddings/oleObject_5_8.bin" ContentType="application/vnd.openxmlformats-officedocument.oleObject"/>
  <Override PartName="/xl/embeddings/oleObject_5_9.bin" ContentType="application/vnd.openxmlformats-officedocument.oleObject"/>
  <Override PartName="/xl/embeddings/oleObject_5_10.bin" ContentType="application/vnd.openxmlformats-officedocument.oleObject"/>
  <Override PartName="/xl/embeddings/oleObject_5_11.bin" ContentType="application/vnd.openxmlformats-officedocument.oleObject"/>
  <Override PartName="/xl/embeddings/oleObject_5_12.bin" ContentType="application/vnd.openxmlformats-officedocument.oleObject"/>
  <Override PartName="/xl/embeddings/oleObject_5_13.bin" ContentType="application/vnd.openxmlformats-officedocument.oleObject"/>
  <Override PartName="/xl/embeddings/oleObject_5_14.bin" ContentType="application/vnd.openxmlformats-officedocument.oleObject"/>
  <Override PartName="/xl/embeddings/oleObject_5_15.bin" ContentType="application/vnd.openxmlformats-officedocument.oleObject"/>
  <Override PartName="/xl/embeddings/oleObject_5_16.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40" windowHeight="8835" activeTab="0"/>
  </bookViews>
  <sheets>
    <sheet name="is" sheetId="1" r:id="rId1"/>
    <sheet name="bs" sheetId="2" r:id="rId2"/>
    <sheet name="equity" sheetId="3" r:id="rId3"/>
    <sheet name="cf" sheetId="4" r:id="rId4"/>
    <sheet name="MASB" sheetId="5" r:id="rId5"/>
    <sheet name="KLSE" sheetId="6" r:id="rId6"/>
  </sheets>
  <definedNames>
    <definedName name="a">'is'!$A$4</definedName>
    <definedName name="b">'is'!$A$5</definedName>
    <definedName name="d">'is'!$A$6</definedName>
    <definedName name="e">'is'!$A$9</definedName>
    <definedName name="f">'is'!$A$10</definedName>
    <definedName name="_xlnm.Print_Area" localSheetId="1">'bs'!$A$1:$H$45</definedName>
    <definedName name="_xlnm.Print_Area" localSheetId="3">'cf'!$A$1:$I$32</definedName>
    <definedName name="_xlnm.Print_Area" localSheetId="2">'equity'!$A$1:$I$62</definedName>
    <definedName name="_xlnm.Print_Area" localSheetId="0">'is'!$A$1:$I$46</definedName>
    <definedName name="_xlnm.Print_Area" localSheetId="5">'KLSE'!$A$1:$K$162</definedName>
    <definedName name="_xlnm.Print_Area" localSheetId="4">'MASB'!$A$1:$K$158</definedName>
    <definedName name="_xlnm.Print_Titles" localSheetId="5">'KLSE'!$1:$4</definedName>
    <definedName name="_xlnm.Print_Titles" localSheetId="4">'MASB'!$1:$4</definedName>
  </definedNames>
  <calcPr fullCalcOnLoad="1"/>
</workbook>
</file>

<file path=xl/sharedStrings.xml><?xml version="1.0" encoding="utf-8"?>
<sst xmlns="http://schemas.openxmlformats.org/spreadsheetml/2006/main" count="278" uniqueCount="179">
  <si>
    <t>KUMPULAN FIMA BERHAD</t>
  </si>
  <si>
    <t>KUMPULAN FIMA BERHAD (Company No.: 11817-V)</t>
  </si>
  <si>
    <t>By industry segments.</t>
  </si>
  <si>
    <t>Segments</t>
  </si>
  <si>
    <t>Revenue</t>
  </si>
  <si>
    <t>Profit/(Loss)</t>
  </si>
  <si>
    <t>Before tax</t>
  </si>
  <si>
    <t>Total Assets</t>
  </si>
  <si>
    <t>Employed</t>
  </si>
  <si>
    <t>RM'000</t>
  </si>
  <si>
    <t>Manufacturing</t>
  </si>
  <si>
    <t>Bulking</t>
  </si>
  <si>
    <t>Agrobased</t>
  </si>
  <si>
    <t>Others</t>
  </si>
  <si>
    <t>Group's share of associated</t>
  </si>
  <si>
    <t>Group results</t>
  </si>
  <si>
    <t>(Company No.:11817-V)</t>
  </si>
  <si>
    <t>(Incorporated in Malaysia)</t>
  </si>
  <si>
    <t>Individual Quarter</t>
  </si>
  <si>
    <t>Current</t>
  </si>
  <si>
    <t>Preceding Year</t>
  </si>
  <si>
    <t>Year</t>
  </si>
  <si>
    <t>Corresponding</t>
  </si>
  <si>
    <t xml:space="preserve">Year </t>
  </si>
  <si>
    <t>Quarter</t>
  </si>
  <si>
    <t>Todate</t>
  </si>
  <si>
    <t>Period</t>
  </si>
  <si>
    <t>Operating Expenses</t>
  </si>
  <si>
    <t>Other Operating Income</t>
  </si>
  <si>
    <t>Share of Profit of</t>
  </si>
  <si>
    <t>Taxation</t>
  </si>
  <si>
    <t>Basic (sen)</t>
  </si>
  <si>
    <t>As At</t>
  </si>
  <si>
    <t>31-03-2003</t>
  </si>
  <si>
    <t>(Unaudited)</t>
  </si>
  <si>
    <t>Property, plant and equipment</t>
  </si>
  <si>
    <t>Investment in associated companies</t>
  </si>
  <si>
    <t>Long term investments</t>
  </si>
  <si>
    <t>Plantation development expenditure</t>
  </si>
  <si>
    <t>Current Assets</t>
  </si>
  <si>
    <t>Inventories</t>
  </si>
  <si>
    <t>Trade &amp; other receivables</t>
  </si>
  <si>
    <t>Due from related companies</t>
  </si>
  <si>
    <t>Cash and deposits</t>
  </si>
  <si>
    <t>Current Liabilities</t>
  </si>
  <si>
    <t>Trade &amp; other payables</t>
  </si>
  <si>
    <t>Overdraft &amp; Short Term Borrowings</t>
  </si>
  <si>
    <t>Due to related companies</t>
  </si>
  <si>
    <t>Represented by:</t>
  </si>
  <si>
    <t>Share capital</t>
  </si>
  <si>
    <t>Reserves</t>
  </si>
  <si>
    <t>Shareholders' funds</t>
  </si>
  <si>
    <t>Minority interests</t>
  </si>
  <si>
    <t>Long term liabilities</t>
  </si>
  <si>
    <t>Long term borrowings</t>
  </si>
  <si>
    <t>Retirement benefits</t>
  </si>
  <si>
    <t>Deferred taxation</t>
  </si>
  <si>
    <t>Condensed Consolidated Income Statements</t>
  </si>
  <si>
    <t>Period ended</t>
  </si>
  <si>
    <t>Cash and bank balances</t>
  </si>
  <si>
    <t>Fixed deposit with financial institutions</t>
  </si>
  <si>
    <t>Condensed Consolidated Statements of Changes in Equity</t>
  </si>
  <si>
    <t>Non-distributable</t>
  </si>
  <si>
    <t>Share</t>
  </si>
  <si>
    <t>Revaluation</t>
  </si>
  <si>
    <t>* Other</t>
  </si>
  <si>
    <t>Accumulated</t>
  </si>
  <si>
    <t>capital</t>
  </si>
  <si>
    <t>premium</t>
  </si>
  <si>
    <t>reserve</t>
  </si>
  <si>
    <t>reserves</t>
  </si>
  <si>
    <t>losses</t>
  </si>
  <si>
    <t>Total</t>
  </si>
  <si>
    <t>Group</t>
  </si>
  <si>
    <t>Capital reserve</t>
  </si>
  <si>
    <t>Statutory reserve</t>
  </si>
  <si>
    <t>Translation loss</t>
  </si>
  <si>
    <t>Net profit/(loss) for the year</t>
  </si>
  <si>
    <t>* Other Reserves</t>
  </si>
  <si>
    <t>arising from</t>
  </si>
  <si>
    <t>Foreign</t>
  </si>
  <si>
    <t>bonus issue in</t>
  </si>
  <si>
    <t>exchange</t>
  </si>
  <si>
    <t>subsidiaries</t>
  </si>
  <si>
    <t>At 1-4-2003</t>
  </si>
  <si>
    <t>Approved and contracted for</t>
  </si>
  <si>
    <t>Approved but not contracted for</t>
  </si>
  <si>
    <t>from its shareholder</t>
  </si>
  <si>
    <t>- Management services fees</t>
  </si>
  <si>
    <t>- Courier services</t>
  </si>
  <si>
    <t>- Repair and maintenance of vehicles</t>
  </si>
  <si>
    <t>Trading</t>
  </si>
  <si>
    <t>PART A-MASB</t>
  </si>
  <si>
    <t>PART B-KLSE</t>
  </si>
  <si>
    <t>Current year</t>
  </si>
  <si>
    <t>Income tax - current year</t>
  </si>
  <si>
    <t>Share of taxation of associated companies</t>
  </si>
  <si>
    <t>Consolidation adjustments</t>
  </si>
  <si>
    <t>Secured:</t>
  </si>
  <si>
    <t>Non-current</t>
  </si>
  <si>
    <t>to shareholders (RM'000)</t>
  </si>
  <si>
    <t>Number of ordinary shares</t>
  </si>
  <si>
    <t>in issue ('000)</t>
  </si>
  <si>
    <t>By order of the Board</t>
  </si>
  <si>
    <t>MOHD YUSOF BIN PANDAK YATIM</t>
  </si>
  <si>
    <t>Kuala Lumpur</t>
  </si>
  <si>
    <t>(Audited)</t>
  </si>
  <si>
    <t>At cost</t>
  </si>
  <si>
    <t>At net book value</t>
  </si>
  <si>
    <t>At market value</t>
  </si>
  <si>
    <t>Current Year</t>
  </si>
  <si>
    <t>To-date</t>
  </si>
  <si>
    <t>Capital work-in-progress</t>
  </si>
  <si>
    <t>companies' results</t>
  </si>
  <si>
    <t>NASLIZA MOHD NASIR</t>
  </si>
  <si>
    <t>Loss on disposal of associated company</t>
  </si>
  <si>
    <t>Effects arising from the deconsolidation</t>
  </si>
  <si>
    <t>Net goodwill on consolidation</t>
  </si>
  <si>
    <t>Profit from Operations</t>
  </si>
  <si>
    <t>Profit Before Tax</t>
  </si>
  <si>
    <t>Profit After Tax</t>
  </si>
  <si>
    <t>Net Profit for the Period</t>
  </si>
  <si>
    <t>Earnings Per Share:</t>
  </si>
  <si>
    <t>Net Tangible Assets Per Share (sen)</t>
  </si>
  <si>
    <t>30-09-03</t>
  </si>
  <si>
    <t>30-09-02</t>
  </si>
  <si>
    <t>Condensed Consolidated Balance Sheet as at 30 September 2003</t>
  </si>
  <si>
    <t>Revaluation deficit</t>
  </si>
  <si>
    <t>pursuant to the disposal of subsidiaries</t>
  </si>
  <si>
    <t>Finance costs</t>
  </si>
  <si>
    <t>associated companies</t>
  </si>
  <si>
    <t>Minority interest</t>
  </si>
  <si>
    <t>Disposal of subsidiaries:</t>
  </si>
  <si>
    <t>Quarterly Announcement for the Quarter Ended 30 September 2003</t>
  </si>
  <si>
    <t>Joint Company Secretaries</t>
  </si>
  <si>
    <t>At 1-4-2002</t>
  </si>
  <si>
    <t>2003/4</t>
  </si>
  <si>
    <t>2002/3</t>
  </si>
  <si>
    <t>Capital</t>
  </si>
  <si>
    <t>Statutory</t>
  </si>
  <si>
    <t>fund</t>
  </si>
  <si>
    <t>Net profit for the period</t>
  </si>
  <si>
    <t>For the Second Quarter Ended 30 September 2003</t>
  </si>
  <si>
    <t>for the Second Quarter Ended 30 September 2003</t>
  </si>
  <si>
    <t>Condensed Consolidated Cash Flow Statements for the Second Quarter Ended 30 September 2003</t>
  </si>
  <si>
    <t>Dated : 19 November 2003</t>
  </si>
  <si>
    <t>Foreign exchange gain/(loss)</t>
  </si>
  <si>
    <t>Net Current Assets</t>
  </si>
  <si>
    <t>Translation gain</t>
  </si>
  <si>
    <t>Except as disclosed otherwise, the figures have not been audited</t>
  </si>
  <si>
    <t>ii) Lee Pineapple Co. Pte Ltd holds 15% equity in Fima-TLP Feedlot Sdn Bhd.</t>
  </si>
  <si>
    <t>i) Fima-TLP Feedlot Sdn Bhd is a subsidiary of the Company.</t>
  </si>
  <si>
    <t>Net profit attributable</t>
  </si>
  <si>
    <t>Earnings per share (sen)</t>
  </si>
  <si>
    <t>Net cash generated from/(used in) operating activities</t>
  </si>
  <si>
    <t>Net cash generated from/(used in) investing activities</t>
  </si>
  <si>
    <t>Net cash (used in)/generated from financing activities</t>
  </si>
  <si>
    <t>Cumulative Quarter</t>
  </si>
  <si>
    <t>iii) Nationwide Express Courier Services Bhd is a fellow subsidiary by virtue of common shareholders and directors, of Fima Makmur Sdn Bhd (in Members' Voluntary Liquidation)</t>
  </si>
  <si>
    <t>iv) Europel Sales Sdn Bhd is a fellow subsidiary by virtue of common shareholders and directors, of Fima Makmur Sdn Bhd (in Members' Voluntary Liquidation)</t>
  </si>
  <si>
    <t>Notes:</t>
  </si>
  <si>
    <r>
      <t>Purchase of cattle feeds by Fima-TLP Feedlot Sdn Bhd</t>
    </r>
    <r>
      <rPr>
        <vertAlign val="superscript"/>
        <sz val="11"/>
        <rFont val="Arial"/>
        <family val="2"/>
      </rPr>
      <t>(i)</t>
    </r>
  </si>
  <si>
    <r>
      <t>- Lee Pineapple Co. Pte. Ltd</t>
    </r>
    <r>
      <rPr>
        <vertAlign val="superscript"/>
        <sz val="11"/>
        <rFont val="Arial"/>
        <family val="2"/>
      </rPr>
      <t>(ii)</t>
    </r>
  </si>
  <si>
    <r>
      <t>Natiowide Express Courier Services Bhd</t>
    </r>
    <r>
      <rPr>
        <vertAlign val="superscript"/>
        <sz val="11"/>
        <rFont val="Arial"/>
        <family val="2"/>
      </rPr>
      <t>(iii)</t>
    </r>
    <r>
      <rPr>
        <sz val="11"/>
        <rFont val="Arial"/>
        <family val="2"/>
      </rPr>
      <t>, fellow subsidiary</t>
    </r>
  </si>
  <si>
    <r>
      <t>Europel Sales Sdn Bhd</t>
    </r>
    <r>
      <rPr>
        <vertAlign val="superscript"/>
        <sz val="11"/>
        <rFont val="Arial"/>
        <family val="2"/>
      </rPr>
      <t>(iv)</t>
    </r>
    <r>
      <rPr>
        <sz val="11"/>
        <rFont val="Arial"/>
        <family val="2"/>
      </rPr>
      <t>, fellow subsidiary</t>
    </r>
  </si>
  <si>
    <t>NET DECREASE IN CASH AND CASH EQUIVALENTS</t>
  </si>
  <si>
    <t>CASH AND CASH EQUIVALENTS AT BEGINNING OF</t>
  </si>
  <si>
    <t>FINANCIAL PERIOD</t>
  </si>
  <si>
    <t>CASH AND CASH EQUIVALENTS AT END OF</t>
  </si>
  <si>
    <t>financial period comprise the following:</t>
  </si>
  <si>
    <t>Overdraft (included in short term borrowings in Note B9.)</t>
  </si>
  <si>
    <t>FINANCIAL PERIOD*</t>
  </si>
  <si>
    <t>* Cash and cash equivalents at end of financial</t>
  </si>
  <si>
    <t>Effects arising from deconsolidation:</t>
  </si>
  <si>
    <t>Fima Securities Holdings Sdn Bhd</t>
  </si>
  <si>
    <t>Fima RLA Sdn Bhd</t>
  </si>
  <si>
    <t>Fima Asset Management Sdn Bhd</t>
  </si>
  <si>
    <t>Plant and machinery</t>
  </si>
  <si>
    <t>- (refer to Note A12)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</si>
</sst>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Red]_(* \(#,##0\);_(* &quot;-&quot;_);_(@_)"/>
    <numFmt numFmtId="173" formatCode="0.0%"/>
    <numFmt numFmtId="174" formatCode="_(* #,##0.0_);_(* \(#,##0.0\);_(* &quot;-&quot;??_);_(@_)"/>
    <numFmt numFmtId="175" formatCode="_(* #,##0_);_(* \(#,##0\);_(* &quot;-&quot;??_);_(@_)"/>
    <numFmt numFmtId="176" formatCode="_(* #,##0.000_);_(* \(#,##0.000\);_(* &quot;-&quot;??_);_(@_)"/>
    <numFmt numFmtId="177" formatCode="#,##0;\(#,##0\)"/>
    <numFmt numFmtId="178" formatCode="0.00_);[Red]\(0.00\)"/>
    <numFmt numFmtId="179" formatCode="#,###\ ;\(#,###\)"/>
    <numFmt numFmtId="180" formatCode="#,##0;[Red]\(#,##0\)"/>
    <numFmt numFmtId="181" formatCode="_(* #,##0.0_);[Red]_(* \(#,##0.0\);_(* &quot;-&quot;_);_(@_)"/>
    <numFmt numFmtId="182" formatCode="_(* #,##0.00_);[Red]_(* \(#,##0.00\);_(* &quot;-&quot;_);_(@_)"/>
  </numFmts>
  <fonts count="10">
    <font>
      <sz val="10"/>
      <name val="Arial"/>
      <family val="0"/>
    </font>
    <font>
      <b/>
      <u val="single"/>
      <sz val="10"/>
      <name val="Arial"/>
      <family val="2"/>
    </font>
    <font>
      <b/>
      <sz val="10"/>
      <name val="Arial"/>
      <family val="2"/>
    </font>
    <font>
      <sz val="10"/>
      <color indexed="8"/>
      <name val="Arial"/>
      <family val="2"/>
    </font>
    <font>
      <i/>
      <sz val="10"/>
      <name val="Arial"/>
      <family val="2"/>
    </font>
    <font>
      <sz val="11"/>
      <name val="Arial"/>
      <family val="2"/>
    </font>
    <font>
      <b/>
      <sz val="11"/>
      <name val="Arial"/>
      <family val="2"/>
    </font>
    <font>
      <b/>
      <u val="single"/>
      <sz val="11"/>
      <name val="Arial"/>
      <family val="2"/>
    </font>
    <font>
      <vertAlign val="superscript"/>
      <sz val="11"/>
      <name val="Arial"/>
      <family val="2"/>
    </font>
    <font>
      <u val="single"/>
      <sz val="11"/>
      <name val="Arial"/>
      <family val="2"/>
    </font>
  </fonts>
  <fills count="2">
    <fill>
      <patternFill/>
    </fill>
    <fill>
      <patternFill patternType="gray125"/>
    </fill>
  </fills>
  <borders count="11">
    <border>
      <left/>
      <right/>
      <top/>
      <bottom/>
      <diagonal/>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3">
    <xf numFmtId="0" fontId="0" fillId="0" borderId="0" xfId="0" applyAlignment="1">
      <alignment/>
    </xf>
    <xf numFmtId="0" fontId="0" fillId="0" borderId="0" xfId="0" applyFont="1" applyAlignment="1">
      <alignment/>
    </xf>
    <xf numFmtId="172" fontId="0" fillId="0" borderId="0" xfId="0" applyNumberFormat="1" applyFont="1" applyAlignment="1">
      <alignment/>
    </xf>
    <xf numFmtId="175" fontId="0" fillId="0" borderId="0" xfId="0" applyNumberFormat="1" applyFont="1" applyAlignment="1">
      <alignment/>
    </xf>
    <xf numFmtId="0" fontId="2" fillId="0" borderId="0" xfId="0" applyFont="1" applyFill="1" applyAlignment="1">
      <alignment/>
    </xf>
    <xf numFmtId="0" fontId="0" fillId="0" borderId="0" xfId="0" applyFont="1" applyFill="1" applyAlignment="1">
      <alignment/>
    </xf>
    <xf numFmtId="0" fontId="0" fillId="0" borderId="0" xfId="0" applyFont="1" applyFill="1" applyAlignment="1">
      <alignment horizontal="center"/>
    </xf>
    <xf numFmtId="38" fontId="0" fillId="0" borderId="0" xfId="0" applyNumberFormat="1" applyFont="1" applyFill="1" applyAlignment="1">
      <alignment/>
    </xf>
    <xf numFmtId="0" fontId="2" fillId="0" borderId="0" xfId="0" applyFont="1" applyFill="1" applyAlignment="1">
      <alignment horizontal="center"/>
    </xf>
    <xf numFmtId="14" fontId="0" fillId="0" borderId="1" xfId="0" applyNumberFormat="1" applyFont="1" applyFill="1" applyBorder="1" applyAlignment="1" quotePrefix="1">
      <alignment horizontal="center"/>
    </xf>
    <xf numFmtId="0" fontId="0" fillId="0" borderId="0" xfId="0" applyFont="1" applyFill="1" applyBorder="1" applyAlignment="1">
      <alignment/>
    </xf>
    <xf numFmtId="0" fontId="0" fillId="0" borderId="0" xfId="0" applyFont="1" applyFill="1" applyAlignment="1">
      <alignment horizontal="centerContinuous"/>
    </xf>
    <xf numFmtId="172" fontId="0" fillId="0" borderId="2" xfId="15" applyNumberFormat="1" applyFont="1" applyFill="1" applyBorder="1" applyAlignment="1">
      <alignment/>
    </xf>
    <xf numFmtId="172" fontId="0" fillId="0" borderId="0" xfId="15" applyNumberFormat="1" applyFont="1" applyFill="1" applyBorder="1" applyAlignment="1">
      <alignment/>
    </xf>
    <xf numFmtId="172" fontId="0" fillId="0" borderId="0" xfId="15" applyNumberFormat="1" applyFont="1" applyFill="1" applyBorder="1" applyAlignment="1">
      <alignment/>
    </xf>
    <xf numFmtId="172" fontId="0" fillId="0" borderId="3" xfId="15" applyNumberFormat="1" applyFont="1" applyFill="1" applyBorder="1" applyAlignment="1">
      <alignment/>
    </xf>
    <xf numFmtId="0" fontId="0" fillId="0" borderId="0" xfId="0" applyFont="1" applyFill="1" applyAlignment="1">
      <alignment horizontal="left" indent="1"/>
    </xf>
    <xf numFmtId="172" fontId="0" fillId="0" borderId="4" xfId="15" applyNumberFormat="1" applyFont="1" applyFill="1" applyBorder="1" applyAlignment="1">
      <alignment/>
    </xf>
    <xf numFmtId="0" fontId="2" fillId="0" borderId="0" xfId="0" applyFont="1" applyFill="1" applyBorder="1" applyAlignment="1">
      <alignment/>
    </xf>
    <xf numFmtId="172" fontId="2" fillId="0" borderId="0" xfId="15" applyNumberFormat="1" applyFont="1" applyFill="1" applyBorder="1" applyAlignment="1">
      <alignment/>
    </xf>
    <xf numFmtId="172" fontId="0" fillId="0" borderId="0" xfId="15" applyNumberFormat="1" applyFont="1" applyFill="1" applyBorder="1" applyAlignment="1">
      <alignment horizontal="right"/>
    </xf>
    <xf numFmtId="172" fontId="2" fillId="0" borderId="5" xfId="15" applyNumberFormat="1" applyFont="1" applyFill="1" applyBorder="1" applyAlignment="1">
      <alignment/>
    </xf>
    <xf numFmtId="172" fontId="2" fillId="0" borderId="5" xfId="15" applyNumberFormat="1" applyFont="1" applyFill="1" applyBorder="1" applyAlignment="1">
      <alignment horizontal="right"/>
    </xf>
    <xf numFmtId="172" fontId="0" fillId="0" borderId="0" xfId="15" applyNumberFormat="1" applyFont="1" applyFill="1" applyBorder="1" applyAlignment="1">
      <alignment horizontal="center"/>
    </xf>
    <xf numFmtId="172" fontId="2" fillId="0" borderId="6" xfId="0" applyNumberFormat="1" applyFont="1" applyFill="1" applyBorder="1" applyAlignment="1">
      <alignment/>
    </xf>
    <xf numFmtId="172" fontId="2" fillId="0" borderId="0" xfId="0" applyNumberFormat="1" applyFont="1" applyFill="1" applyBorder="1" applyAlignment="1">
      <alignment/>
    </xf>
    <xf numFmtId="177" fontId="0" fillId="0" borderId="0" xfId="15" applyNumberFormat="1" applyFont="1" applyFill="1" applyBorder="1" applyAlignment="1">
      <alignment/>
    </xf>
    <xf numFmtId="0" fontId="1" fillId="0" borderId="0" xfId="0" applyFont="1" applyFill="1" applyAlignment="1">
      <alignment horizontal="left"/>
    </xf>
    <xf numFmtId="177" fontId="0" fillId="0" borderId="0" xfId="15" applyNumberFormat="1" applyFont="1" applyFill="1" applyBorder="1" applyAlignment="1">
      <alignment horizontal="right"/>
    </xf>
    <xf numFmtId="0" fontId="0" fillId="0" borderId="0" xfId="0" applyFont="1" applyFill="1" applyAlignment="1">
      <alignment horizontal="left"/>
    </xf>
    <xf numFmtId="178" fontId="0" fillId="0" borderId="7" xfId="15" applyNumberFormat="1" applyFont="1" applyFill="1" applyBorder="1" applyAlignment="1">
      <alignment/>
    </xf>
    <xf numFmtId="178" fontId="0" fillId="0" borderId="0" xfId="15" applyNumberFormat="1" applyFont="1" applyFill="1" applyBorder="1" applyAlignment="1">
      <alignment/>
    </xf>
    <xf numFmtId="0" fontId="0" fillId="0" borderId="0" xfId="0" applyFont="1" applyAlignment="1">
      <alignment horizontal="centerContinuous"/>
    </xf>
    <xf numFmtId="179" fontId="0" fillId="0" borderId="0" xfId="15" applyNumberFormat="1" applyFont="1" applyFill="1" applyAlignment="1">
      <alignment/>
    </xf>
    <xf numFmtId="179" fontId="0" fillId="0" borderId="0" xfId="15" applyNumberFormat="1" applyFont="1" applyFill="1" applyAlignment="1">
      <alignment horizontal="left"/>
    </xf>
    <xf numFmtId="179" fontId="0" fillId="0" borderId="0" xfId="15" applyNumberFormat="1" applyFont="1" applyFill="1" applyBorder="1" applyAlignment="1">
      <alignment horizontal="center"/>
    </xf>
    <xf numFmtId="38" fontId="0" fillId="0" borderId="0" xfId="15" applyNumberFormat="1" applyFont="1" applyFill="1" applyAlignment="1">
      <alignment/>
    </xf>
    <xf numFmtId="38" fontId="0" fillId="0" borderId="0" xfId="15" applyNumberFormat="1" applyFont="1" applyFill="1" applyBorder="1" applyAlignment="1">
      <alignment/>
    </xf>
    <xf numFmtId="38" fontId="3" fillId="0" borderId="0" xfId="15" applyNumberFormat="1" applyFont="1" applyFill="1" applyAlignment="1">
      <alignment/>
    </xf>
    <xf numFmtId="38" fontId="0" fillId="0" borderId="8" xfId="15" applyNumberFormat="1" applyFont="1" applyFill="1" applyBorder="1" applyAlignment="1">
      <alignment/>
    </xf>
    <xf numFmtId="38" fontId="0" fillId="0" borderId="0" xfId="15" applyNumberFormat="1" applyFont="1" applyFill="1" applyBorder="1" applyAlignment="1">
      <alignment horizontal="center"/>
    </xf>
    <xf numFmtId="180" fontId="0" fillId="0" borderId="2" xfId="15" applyNumberFormat="1" applyFont="1" applyFill="1" applyBorder="1" applyAlignment="1">
      <alignment/>
    </xf>
    <xf numFmtId="180" fontId="0" fillId="0" borderId="0" xfId="15" applyNumberFormat="1" applyFont="1" applyFill="1" applyBorder="1" applyAlignment="1">
      <alignment/>
    </xf>
    <xf numFmtId="180" fontId="0" fillId="0" borderId="3" xfId="15" applyNumberFormat="1" applyFont="1" applyFill="1" applyBorder="1" applyAlignment="1">
      <alignment/>
    </xf>
    <xf numFmtId="180" fontId="0" fillId="0" borderId="9" xfId="15" applyNumberFormat="1" applyFont="1" applyFill="1" applyBorder="1" applyAlignment="1">
      <alignment/>
    </xf>
    <xf numFmtId="180" fontId="0" fillId="0" borderId="3" xfId="15" applyNumberFormat="1" applyFont="1" applyFill="1" applyBorder="1" applyAlignment="1" quotePrefix="1">
      <alignment horizontal="right"/>
    </xf>
    <xf numFmtId="0" fontId="4" fillId="0" borderId="0" xfId="0" applyFont="1" applyFill="1" applyAlignment="1">
      <alignment/>
    </xf>
    <xf numFmtId="175" fontId="0" fillId="0" borderId="6" xfId="15" applyNumberFormat="1" applyFont="1" applyFill="1" applyBorder="1" applyAlignment="1">
      <alignment/>
    </xf>
    <xf numFmtId="180" fontId="0" fillId="0" borderId="0" xfId="15" applyNumberFormat="1" applyFont="1" applyFill="1" applyAlignment="1">
      <alignment/>
    </xf>
    <xf numFmtId="180" fontId="0" fillId="0" borderId="5" xfId="15" applyNumberFormat="1" applyFont="1" applyFill="1" applyBorder="1" applyAlignment="1">
      <alignment/>
    </xf>
    <xf numFmtId="180" fontId="0" fillId="0" borderId="6" xfId="15" applyNumberFormat="1" applyFont="1" applyFill="1" applyBorder="1" applyAlignment="1">
      <alignment/>
    </xf>
    <xf numFmtId="179" fontId="0" fillId="0" borderId="0" xfId="15" applyNumberFormat="1" applyFont="1" applyFill="1" applyBorder="1" applyAlignment="1">
      <alignment/>
    </xf>
    <xf numFmtId="0" fontId="0" fillId="0" borderId="0" xfId="0" applyFont="1" applyFill="1" applyAlignment="1">
      <alignment wrapText="1"/>
    </xf>
    <xf numFmtId="40" fontId="2" fillId="0" borderId="7" xfId="0" applyNumberFormat="1" applyFont="1" applyFill="1" applyBorder="1" applyAlignment="1">
      <alignment horizontal="right"/>
    </xf>
    <xf numFmtId="40" fontId="2" fillId="0" borderId="0" xfId="0" applyNumberFormat="1" applyFont="1" applyFill="1" applyAlignment="1">
      <alignment/>
    </xf>
    <xf numFmtId="0" fontId="1" fillId="0" borderId="0" xfId="0" applyFont="1" applyAlignment="1">
      <alignment horizontal="centerContinuous"/>
    </xf>
    <xf numFmtId="0" fontId="2" fillId="0" borderId="0" xfId="0" applyFont="1" applyAlignment="1">
      <alignment horizontal="centerContinuous"/>
    </xf>
    <xf numFmtId="0" fontId="2" fillId="0" borderId="0" xfId="0" applyFont="1" applyFill="1" applyAlignment="1">
      <alignment horizontal="right"/>
    </xf>
    <xf numFmtId="14" fontId="2" fillId="0" borderId="1" xfId="0" applyNumberFormat="1" applyFont="1" applyFill="1" applyBorder="1" applyAlignment="1" quotePrefix="1">
      <alignment horizontal="right"/>
    </xf>
    <xf numFmtId="172" fontId="0" fillId="0" borderId="0" xfId="0" applyNumberFormat="1" applyFont="1" applyFill="1" applyAlignment="1">
      <alignment/>
    </xf>
    <xf numFmtId="172" fontId="3" fillId="0" borderId="0" xfId="0" applyNumberFormat="1" applyFont="1" applyFill="1" applyAlignment="1">
      <alignment/>
    </xf>
    <xf numFmtId="172" fontId="0" fillId="0" borderId="0" xfId="0" applyNumberFormat="1" applyFont="1" applyFill="1" applyBorder="1" applyAlignment="1">
      <alignment/>
    </xf>
    <xf numFmtId="172" fontId="0" fillId="0" borderId="10" xfId="0" applyNumberFormat="1" applyFont="1" applyFill="1" applyBorder="1" applyAlignment="1">
      <alignment/>
    </xf>
    <xf numFmtId="0" fontId="0" fillId="0" borderId="8" xfId="0" applyFont="1" applyFill="1" applyBorder="1" applyAlignment="1">
      <alignment horizontal="centerContinuous"/>
    </xf>
    <xf numFmtId="0" fontId="2" fillId="0" borderId="0" xfId="0" applyFont="1" applyFill="1" applyAlignment="1" quotePrefix="1">
      <alignment horizontal="right"/>
    </xf>
    <xf numFmtId="0" fontId="2" fillId="0" borderId="1" xfId="0" applyFont="1" applyFill="1" applyBorder="1" applyAlignment="1">
      <alignment horizontal="right"/>
    </xf>
    <xf numFmtId="37" fontId="0" fillId="0" borderId="0" xfId="0" applyNumberFormat="1" applyFont="1" applyFill="1" applyAlignment="1">
      <alignment/>
    </xf>
    <xf numFmtId="0" fontId="2" fillId="0" borderId="0" xfId="0" applyFont="1" applyFill="1" applyAlignment="1" quotePrefix="1">
      <alignment/>
    </xf>
    <xf numFmtId="37" fontId="0" fillId="0" borderId="8" xfId="0" applyNumberFormat="1" applyFont="1" applyFill="1" applyBorder="1" applyAlignment="1">
      <alignment horizontal="centerContinuous"/>
    </xf>
    <xf numFmtId="37" fontId="2" fillId="0" borderId="0" xfId="0" applyNumberFormat="1" applyFont="1" applyFill="1" applyBorder="1" applyAlignment="1">
      <alignment horizontal="right"/>
    </xf>
    <xf numFmtId="37" fontId="2" fillId="0" borderId="1" xfId="0" applyNumberFormat="1" applyFont="1" applyFill="1" applyBorder="1" applyAlignment="1">
      <alignment horizontal="right"/>
    </xf>
    <xf numFmtId="0" fontId="5" fillId="0" borderId="0" xfId="0" applyFont="1" applyAlignment="1">
      <alignment/>
    </xf>
    <xf numFmtId="0" fontId="5" fillId="0" borderId="8" xfId="0" applyFont="1" applyBorder="1" applyAlignment="1">
      <alignment/>
    </xf>
    <xf numFmtId="0" fontId="6" fillId="0" borderId="0" xfId="0" applyFont="1" applyFill="1" applyBorder="1" applyAlignment="1">
      <alignment horizontal="center"/>
    </xf>
    <xf numFmtId="0" fontId="5" fillId="0" borderId="0" xfId="0" applyFont="1" applyFill="1" applyBorder="1" applyAlignment="1">
      <alignment horizontal="center"/>
    </xf>
    <xf numFmtId="0" fontId="5" fillId="0" borderId="0" xfId="0" applyFont="1" applyBorder="1" applyAlignment="1">
      <alignment/>
    </xf>
    <xf numFmtId="0" fontId="6" fillId="0" borderId="0" xfId="0" applyFont="1" applyFill="1" applyBorder="1" applyAlignment="1">
      <alignment/>
    </xf>
    <xf numFmtId="0" fontId="5" fillId="0" borderId="0" xfId="0" applyFont="1" applyFill="1" applyBorder="1" applyAlignment="1">
      <alignment/>
    </xf>
    <xf numFmtId="172" fontId="5" fillId="0" borderId="0" xfId="15" applyNumberFormat="1" applyFont="1" applyFill="1" applyBorder="1" applyAlignment="1">
      <alignment/>
    </xf>
    <xf numFmtId="172" fontId="5" fillId="0" borderId="0" xfId="15" applyNumberFormat="1" applyFont="1" applyFill="1" applyBorder="1" applyAlignment="1">
      <alignment/>
    </xf>
    <xf numFmtId="0" fontId="5" fillId="0" borderId="0" xfId="0" applyFont="1" applyFill="1" applyBorder="1" applyAlignment="1">
      <alignment horizontal="left" indent="1"/>
    </xf>
    <xf numFmtId="172" fontId="6" fillId="0" borderId="0" xfId="15" applyNumberFormat="1" applyFont="1" applyFill="1" applyBorder="1" applyAlignment="1">
      <alignment/>
    </xf>
    <xf numFmtId="172" fontId="6" fillId="0" borderId="0" xfId="15" applyNumberFormat="1" applyFont="1" applyFill="1" applyBorder="1" applyAlignment="1">
      <alignment/>
    </xf>
    <xf numFmtId="172" fontId="5" fillId="0" borderId="0" xfId="15" applyNumberFormat="1" applyFont="1" applyFill="1" applyBorder="1" applyAlignment="1">
      <alignment horizontal="right"/>
    </xf>
    <xf numFmtId="172" fontId="6" fillId="0" borderId="0" xfId="15" applyNumberFormat="1" applyFont="1" applyFill="1" applyBorder="1" applyAlignment="1">
      <alignment horizontal="right"/>
    </xf>
    <xf numFmtId="172" fontId="5" fillId="0" borderId="0" xfId="15" applyNumberFormat="1" applyFont="1" applyFill="1" applyBorder="1" applyAlignment="1">
      <alignment horizontal="center"/>
    </xf>
    <xf numFmtId="172" fontId="6" fillId="0" borderId="0" xfId="0" applyNumberFormat="1" applyFont="1" applyFill="1" applyBorder="1" applyAlignment="1">
      <alignment/>
    </xf>
    <xf numFmtId="177" fontId="5" fillId="0" borderId="0" xfId="15" applyNumberFormat="1" applyFont="1" applyFill="1" applyBorder="1" applyAlignment="1">
      <alignment/>
    </xf>
    <xf numFmtId="0" fontId="7" fillId="0" borderId="0" xfId="0" applyFont="1" applyFill="1" applyBorder="1" applyAlignment="1">
      <alignment horizontal="left"/>
    </xf>
    <xf numFmtId="177" fontId="5" fillId="0" borderId="0" xfId="15" applyNumberFormat="1" applyFont="1" applyFill="1" applyBorder="1" applyAlignment="1">
      <alignment horizontal="right"/>
    </xf>
    <xf numFmtId="0" fontId="6" fillId="0" borderId="0" xfId="0" applyFont="1" applyBorder="1" applyAlignment="1">
      <alignment/>
    </xf>
    <xf numFmtId="0" fontId="6" fillId="0" borderId="0" xfId="0" applyFont="1" applyBorder="1" applyAlignment="1">
      <alignment horizontal="right"/>
    </xf>
    <xf numFmtId="0" fontId="6" fillId="0" borderId="1" xfId="0" applyFont="1" applyBorder="1" applyAlignment="1">
      <alignment/>
    </xf>
    <xf numFmtId="0" fontId="6" fillId="0" borderId="1" xfId="0" applyFont="1" applyBorder="1" applyAlignment="1">
      <alignment horizontal="right"/>
    </xf>
    <xf numFmtId="0" fontId="6" fillId="0" borderId="0" xfId="0" applyFont="1" applyAlignment="1">
      <alignment horizontal="right"/>
    </xf>
    <xf numFmtId="172" fontId="5" fillId="0" borderId="0" xfId="0" applyNumberFormat="1" applyFont="1" applyAlignment="1">
      <alignment/>
    </xf>
    <xf numFmtId="172" fontId="5" fillId="0" borderId="8" xfId="0" applyNumberFormat="1" applyFont="1" applyBorder="1" applyAlignment="1">
      <alignment/>
    </xf>
    <xf numFmtId="172" fontId="5" fillId="0" borderId="6" xfId="0" applyNumberFormat="1" applyFont="1" applyBorder="1" applyAlignment="1">
      <alignment/>
    </xf>
    <xf numFmtId="175" fontId="5" fillId="0" borderId="0" xfId="15" applyNumberFormat="1" applyFont="1" applyAlignment="1">
      <alignment/>
    </xf>
    <xf numFmtId="10" fontId="5" fillId="0" borderId="0" xfId="19" applyNumberFormat="1" applyFont="1" applyAlignment="1">
      <alignment/>
    </xf>
    <xf numFmtId="0" fontId="5" fillId="0" borderId="0" xfId="0" applyFont="1" applyAlignment="1">
      <alignment horizontal="right"/>
    </xf>
    <xf numFmtId="0" fontId="5" fillId="0" borderId="8" xfId="0" applyFont="1" applyBorder="1" applyAlignment="1">
      <alignment horizontal="right"/>
    </xf>
    <xf numFmtId="172" fontId="5" fillId="0" borderId="0" xfId="15" applyNumberFormat="1" applyFont="1" applyAlignment="1">
      <alignment/>
    </xf>
    <xf numFmtId="172" fontId="5" fillId="0" borderId="0" xfId="19" applyNumberFormat="1" applyFont="1" applyAlignment="1">
      <alignment/>
    </xf>
    <xf numFmtId="0" fontId="5" fillId="0" borderId="0" xfId="0" applyFont="1" applyAlignment="1">
      <alignment horizontal="left" indent="1"/>
    </xf>
    <xf numFmtId="0" fontId="5" fillId="0" borderId="0" xfId="0" applyFont="1" applyAlignment="1" quotePrefix="1">
      <alignment horizontal="left" indent="1"/>
    </xf>
    <xf numFmtId="0" fontId="5" fillId="0" borderId="0" xfId="0" applyFont="1" applyAlignment="1">
      <alignment horizontal="left"/>
    </xf>
    <xf numFmtId="0" fontId="7" fillId="0" borderId="0" xfId="0" applyFont="1" applyFill="1" applyBorder="1" applyAlignment="1">
      <alignment/>
    </xf>
    <xf numFmtId="14" fontId="5" fillId="0" borderId="0" xfId="0" applyNumberFormat="1" applyFont="1" applyAlignment="1">
      <alignment horizontal="center"/>
    </xf>
    <xf numFmtId="0" fontId="5" fillId="0" borderId="0" xfId="0" applyFont="1" applyAlignment="1">
      <alignment horizontal="center"/>
    </xf>
    <xf numFmtId="0" fontId="5" fillId="0" borderId="0" xfId="0" applyFont="1" applyFill="1" applyAlignment="1">
      <alignment/>
    </xf>
    <xf numFmtId="0" fontId="6" fillId="0" borderId="0" xfId="0" applyFont="1" applyAlignment="1">
      <alignment/>
    </xf>
    <xf numFmtId="182" fontId="5" fillId="0" borderId="0" xfId="0" applyNumberFormat="1" applyFont="1" applyBorder="1" applyAlignment="1">
      <alignment/>
    </xf>
    <xf numFmtId="172" fontId="5" fillId="0" borderId="0" xfId="0" applyNumberFormat="1" applyFont="1" applyBorder="1" applyAlignment="1">
      <alignment/>
    </xf>
    <xf numFmtId="182" fontId="5" fillId="0" borderId="7" xfId="0" applyNumberFormat="1" applyFont="1" applyBorder="1" applyAlignment="1">
      <alignment/>
    </xf>
    <xf numFmtId="14" fontId="5" fillId="0" borderId="8" xfId="0" applyNumberFormat="1" applyFont="1" applyBorder="1" applyAlignment="1">
      <alignment horizontal="center"/>
    </xf>
    <xf numFmtId="40" fontId="2" fillId="0" borderId="0" xfId="0" applyNumberFormat="1" applyFont="1" applyFill="1" applyBorder="1" applyAlignment="1">
      <alignment horizontal="right"/>
    </xf>
    <xf numFmtId="38" fontId="0" fillId="0" borderId="0" xfId="0" applyNumberFormat="1" applyFont="1" applyAlignment="1">
      <alignment/>
    </xf>
    <xf numFmtId="172" fontId="5" fillId="0" borderId="0" xfId="0" applyNumberFormat="1" applyFont="1" applyFill="1" applyAlignment="1">
      <alignment/>
    </xf>
    <xf numFmtId="172" fontId="5" fillId="0" borderId="1" xfId="0" applyNumberFormat="1" applyFont="1" applyBorder="1" applyAlignment="1">
      <alignment/>
    </xf>
    <xf numFmtId="172" fontId="5" fillId="0" borderId="1" xfId="15" applyNumberFormat="1" applyFont="1" applyBorder="1" applyAlignment="1">
      <alignment/>
    </xf>
    <xf numFmtId="0" fontId="5" fillId="0" borderId="0" xfId="0" applyFont="1" applyAlignment="1">
      <alignment horizontal="centerContinuous"/>
    </xf>
    <xf numFmtId="0" fontId="5" fillId="0" borderId="0" xfId="0" applyFont="1" applyBorder="1" applyAlignment="1">
      <alignment horizontal="right"/>
    </xf>
    <xf numFmtId="0" fontId="0" fillId="0" borderId="0" xfId="0" applyFont="1" applyBorder="1" applyAlignment="1">
      <alignment/>
    </xf>
    <xf numFmtId="0" fontId="0" fillId="0" borderId="0" xfId="0" applyFont="1" applyFill="1" applyBorder="1" applyAlignment="1">
      <alignment horizontal="left"/>
    </xf>
    <xf numFmtId="0" fontId="0" fillId="0" borderId="0" xfId="0" applyFont="1" applyAlignment="1" quotePrefix="1">
      <alignment/>
    </xf>
    <xf numFmtId="0" fontId="0" fillId="0" borderId="0" xfId="0" applyFont="1" applyFill="1" applyBorder="1" applyAlignment="1">
      <alignment/>
    </xf>
    <xf numFmtId="9" fontId="5" fillId="0" borderId="0" xfId="19" applyFont="1" applyAlignment="1">
      <alignment/>
    </xf>
    <xf numFmtId="0" fontId="5" fillId="0" borderId="5" xfId="0" applyFont="1" applyBorder="1" applyAlignment="1">
      <alignment/>
    </xf>
    <xf numFmtId="0" fontId="5" fillId="0" borderId="5" xfId="0" applyFont="1" applyBorder="1" applyAlignment="1">
      <alignment horizontal="right"/>
    </xf>
    <xf numFmtId="180" fontId="0" fillId="0" borderId="0" xfId="0" applyNumberFormat="1" applyFont="1" applyAlignment="1">
      <alignment/>
    </xf>
    <xf numFmtId="0" fontId="5" fillId="0" borderId="8" xfId="0" applyFont="1" applyFill="1" applyBorder="1" applyAlignment="1">
      <alignment horizontal="right"/>
    </xf>
    <xf numFmtId="172" fontId="5" fillId="0" borderId="6" xfId="0" applyNumberFormat="1" applyFont="1" applyFill="1" applyBorder="1" applyAlignment="1">
      <alignment/>
    </xf>
    <xf numFmtId="172" fontId="5" fillId="0" borderId="5" xfId="0" applyNumberFormat="1" applyFont="1" applyFill="1" applyBorder="1" applyAlignment="1">
      <alignment/>
    </xf>
    <xf numFmtId="172" fontId="5" fillId="0" borderId="8" xfId="0" applyNumberFormat="1" applyFont="1" applyFill="1" applyBorder="1" applyAlignment="1">
      <alignment/>
    </xf>
    <xf numFmtId="172" fontId="5" fillId="0" borderId="0" xfId="15" applyNumberFormat="1" applyFont="1" applyFill="1" applyAlignment="1">
      <alignment/>
    </xf>
    <xf numFmtId="172" fontId="5" fillId="0" borderId="0" xfId="19" applyNumberFormat="1" applyFont="1" applyFill="1" applyAlignment="1">
      <alignment/>
    </xf>
    <xf numFmtId="179" fontId="2" fillId="0" borderId="0" xfId="15" applyNumberFormat="1" applyFont="1" applyFill="1" applyAlignment="1">
      <alignment horizontal="right"/>
    </xf>
    <xf numFmtId="179" fontId="2" fillId="0" borderId="0" xfId="15" applyNumberFormat="1" applyFont="1" applyFill="1" applyAlignment="1" quotePrefix="1">
      <alignment horizontal="right"/>
    </xf>
    <xf numFmtId="179" fontId="2" fillId="0" borderId="1" xfId="15" applyNumberFormat="1" applyFont="1" applyFill="1" applyBorder="1" applyAlignment="1">
      <alignment horizontal="right"/>
    </xf>
    <xf numFmtId="179" fontId="2" fillId="0" borderId="0" xfId="15" applyNumberFormat="1" applyFont="1" applyFill="1" applyBorder="1" applyAlignment="1">
      <alignment horizontal="right"/>
    </xf>
    <xf numFmtId="0" fontId="1" fillId="0" borderId="0" xfId="0" applyFont="1" applyFill="1" applyAlignment="1" quotePrefix="1">
      <alignment/>
    </xf>
    <xf numFmtId="0" fontId="0" fillId="0" borderId="8" xfId="0" applyFont="1" applyBorder="1" applyAlignment="1">
      <alignment horizontal="centerContinuous"/>
    </xf>
    <xf numFmtId="172" fontId="5" fillId="0" borderId="6" xfId="19" applyNumberFormat="1" applyFont="1" applyBorder="1" applyAlignment="1">
      <alignment/>
    </xf>
    <xf numFmtId="0" fontId="0" fillId="0" borderId="0" xfId="0" applyFont="1" applyAlignment="1">
      <alignment horizontal="right"/>
    </xf>
    <xf numFmtId="0" fontId="2" fillId="0" borderId="0" xfId="0" applyFont="1" applyAlignment="1">
      <alignment/>
    </xf>
    <xf numFmtId="172" fontId="0" fillId="0" borderId="0" xfId="0" applyNumberFormat="1" applyFont="1" applyAlignment="1" quotePrefix="1">
      <alignment/>
    </xf>
    <xf numFmtId="0" fontId="5" fillId="0" borderId="0" xfId="0" applyFont="1" applyBorder="1" applyAlignment="1" quotePrefix="1">
      <alignment/>
    </xf>
    <xf numFmtId="0" fontId="2" fillId="0" borderId="0" xfId="0" applyFont="1" applyFill="1" applyBorder="1" applyAlignment="1">
      <alignment horizontal="right"/>
    </xf>
    <xf numFmtId="172" fontId="0" fillId="0" borderId="0" xfId="0" applyNumberFormat="1" applyFont="1" applyBorder="1" applyAlignment="1">
      <alignment/>
    </xf>
    <xf numFmtId="172" fontId="0" fillId="0" borderId="8" xfId="0" applyNumberFormat="1" applyFont="1" applyFill="1" applyBorder="1" applyAlignment="1">
      <alignment/>
    </xf>
    <xf numFmtId="0" fontId="0" fillId="0" borderId="0" xfId="0" applyFont="1" applyFill="1" applyBorder="1" applyAlignment="1" quotePrefix="1">
      <alignment/>
    </xf>
    <xf numFmtId="0" fontId="9" fillId="0" borderId="0" xfId="0" applyFont="1" applyFill="1" applyAlignment="1">
      <alignment/>
    </xf>
    <xf numFmtId="0" fontId="5" fillId="0" borderId="1" xfId="0" applyFont="1" applyFill="1" applyBorder="1" applyAlignment="1">
      <alignment horizontal="right"/>
    </xf>
    <xf numFmtId="0" fontId="5" fillId="0" borderId="0" xfId="0" applyFont="1" applyFill="1" applyAlignment="1">
      <alignment horizontal="right"/>
    </xf>
    <xf numFmtId="172" fontId="5" fillId="0" borderId="0" xfId="0" applyNumberFormat="1" applyFont="1" applyFill="1" applyBorder="1" applyAlignment="1">
      <alignment horizontal="right"/>
    </xf>
    <xf numFmtId="172" fontId="5" fillId="0" borderId="0" xfId="0" applyNumberFormat="1" applyFont="1" applyFill="1" applyAlignment="1">
      <alignment horizontal="right"/>
    </xf>
    <xf numFmtId="0" fontId="0" fillId="0" borderId="0" xfId="0" applyFont="1" applyFill="1" applyAlignment="1">
      <alignment horizontal="center"/>
    </xf>
    <xf numFmtId="38" fontId="0" fillId="0" borderId="0" xfId="0" applyNumberFormat="1" applyFont="1" applyFill="1" applyAlignment="1">
      <alignment horizontal="center"/>
    </xf>
    <xf numFmtId="14" fontId="5" fillId="0" borderId="0" xfId="0" applyNumberFormat="1" applyFont="1" applyAlignment="1">
      <alignment horizontal="center"/>
    </xf>
    <xf numFmtId="0" fontId="5" fillId="0" borderId="0" xfId="0" applyFont="1" applyAlignment="1">
      <alignment wrapText="1"/>
    </xf>
    <xf numFmtId="0" fontId="0" fillId="0" borderId="0" xfId="0" applyAlignment="1">
      <alignment wrapText="1"/>
    </xf>
    <xf numFmtId="0" fontId="5"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3.emf" /><Relationship Id="rId3" Type="http://schemas.openxmlformats.org/officeDocument/2006/relationships/image" Target="../media/image32.emf" /><Relationship Id="rId4" Type="http://schemas.openxmlformats.org/officeDocument/2006/relationships/image" Target="../media/image7.emf" /><Relationship Id="rId5" Type="http://schemas.openxmlformats.org/officeDocument/2006/relationships/image" Target="../media/image27.emf" /><Relationship Id="rId6" Type="http://schemas.openxmlformats.org/officeDocument/2006/relationships/image" Target="../media/image9.emf" /><Relationship Id="rId7" Type="http://schemas.openxmlformats.org/officeDocument/2006/relationships/image" Target="../media/image8.emf" /><Relationship Id="rId8" Type="http://schemas.openxmlformats.org/officeDocument/2006/relationships/image" Target="../media/image10.emf" /><Relationship Id="rId9" Type="http://schemas.openxmlformats.org/officeDocument/2006/relationships/image" Target="../media/image24.emf" /><Relationship Id="rId10" Type="http://schemas.openxmlformats.org/officeDocument/2006/relationships/image" Target="../media/image22.emf" /><Relationship Id="rId11" Type="http://schemas.openxmlformats.org/officeDocument/2006/relationships/image" Target="../media/image19.emf" /><Relationship Id="rId12" Type="http://schemas.openxmlformats.org/officeDocument/2006/relationships/image" Target="../media/image31.emf" /><Relationship Id="rId13" Type="http://schemas.openxmlformats.org/officeDocument/2006/relationships/image" Target="../media/image5.emf" /><Relationship Id="rId14" Type="http://schemas.openxmlformats.org/officeDocument/2006/relationships/image" Target="../media/image18.emf" /><Relationship Id="rId15" Type="http://schemas.openxmlformats.org/officeDocument/2006/relationships/image" Target="../media/image14.emf" /><Relationship Id="rId16" Type="http://schemas.openxmlformats.org/officeDocument/2006/relationships/image" Target="../media/image12.emf" /><Relationship Id="rId17" Type="http://schemas.openxmlformats.org/officeDocument/2006/relationships/image" Target="../media/image1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emf" /><Relationship Id="rId3" Type="http://schemas.openxmlformats.org/officeDocument/2006/relationships/image" Target="../media/image34.emf" /><Relationship Id="rId4" Type="http://schemas.openxmlformats.org/officeDocument/2006/relationships/image" Target="../media/image3.emf" /><Relationship Id="rId5" Type="http://schemas.openxmlformats.org/officeDocument/2006/relationships/image" Target="../media/image21.emf" /><Relationship Id="rId6" Type="http://schemas.openxmlformats.org/officeDocument/2006/relationships/image" Target="../media/image13.emf" /><Relationship Id="rId7" Type="http://schemas.openxmlformats.org/officeDocument/2006/relationships/image" Target="../media/image4.emf" /><Relationship Id="rId8" Type="http://schemas.openxmlformats.org/officeDocument/2006/relationships/image" Target="../media/image6.emf" /><Relationship Id="rId9" Type="http://schemas.openxmlformats.org/officeDocument/2006/relationships/image" Target="../media/image15.emf" /><Relationship Id="rId10" Type="http://schemas.openxmlformats.org/officeDocument/2006/relationships/image" Target="../media/image20.emf" /><Relationship Id="rId11" Type="http://schemas.openxmlformats.org/officeDocument/2006/relationships/image" Target="../media/image26.emf" /><Relationship Id="rId12" Type="http://schemas.openxmlformats.org/officeDocument/2006/relationships/image" Target="../media/image2.emf" /><Relationship Id="rId13" Type="http://schemas.openxmlformats.org/officeDocument/2006/relationships/image" Target="../media/image29.emf" /><Relationship Id="rId14" Type="http://schemas.openxmlformats.org/officeDocument/2006/relationships/image" Target="../media/image30.emf" /><Relationship Id="rId15" Type="http://schemas.openxmlformats.org/officeDocument/2006/relationships/image" Target="../media/image33.emf" /><Relationship Id="rId16" Type="http://schemas.openxmlformats.org/officeDocument/2006/relationships/image" Target="../media/image11.emf" /><Relationship Id="rId17" Type="http://schemas.openxmlformats.org/officeDocument/2006/relationships/image" Target="../media/image2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61</xdr:row>
      <xdr:rowOff>85725</xdr:rowOff>
    </xdr:from>
    <xdr:to>
      <xdr:col>8</xdr:col>
      <xdr:colOff>838200</xdr:colOff>
      <xdr:row>61</xdr:row>
      <xdr:rowOff>85725</xdr:rowOff>
    </xdr:to>
    <xdr:sp>
      <xdr:nvSpPr>
        <xdr:cNvPr id="1" name="Line 16"/>
        <xdr:cNvSpPr>
          <a:spLocks/>
        </xdr:cNvSpPr>
      </xdr:nvSpPr>
      <xdr:spPr>
        <a:xfrm>
          <a:off x="4562475" y="11153775"/>
          <a:ext cx="942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61</xdr:row>
      <xdr:rowOff>114300</xdr:rowOff>
    </xdr:from>
    <xdr:to>
      <xdr:col>6</xdr:col>
      <xdr:colOff>85725</xdr:colOff>
      <xdr:row>61</xdr:row>
      <xdr:rowOff>114300</xdr:rowOff>
    </xdr:to>
    <xdr:sp>
      <xdr:nvSpPr>
        <xdr:cNvPr id="2" name="Line 17"/>
        <xdr:cNvSpPr>
          <a:spLocks/>
        </xdr:cNvSpPr>
      </xdr:nvSpPr>
      <xdr:spPr>
        <a:xfrm flipH="1">
          <a:off x="2962275" y="11182350"/>
          <a:ext cx="885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oleObject" Target="../embeddings/oleObject_4_4.bin" /><Relationship Id="rId6" Type="http://schemas.openxmlformats.org/officeDocument/2006/relationships/oleObject" Target="../embeddings/oleObject_4_5.bin" /><Relationship Id="rId7" Type="http://schemas.openxmlformats.org/officeDocument/2006/relationships/oleObject" Target="../embeddings/oleObject_4_6.bin" /><Relationship Id="rId8" Type="http://schemas.openxmlformats.org/officeDocument/2006/relationships/oleObject" Target="../embeddings/oleObject_4_7.bin" /><Relationship Id="rId9" Type="http://schemas.openxmlformats.org/officeDocument/2006/relationships/oleObject" Target="../embeddings/oleObject_4_8.bin" /><Relationship Id="rId10" Type="http://schemas.openxmlformats.org/officeDocument/2006/relationships/oleObject" Target="../embeddings/oleObject_4_9.bin" /><Relationship Id="rId11" Type="http://schemas.openxmlformats.org/officeDocument/2006/relationships/oleObject" Target="../embeddings/oleObject_4_10.bin" /><Relationship Id="rId12" Type="http://schemas.openxmlformats.org/officeDocument/2006/relationships/oleObject" Target="../embeddings/oleObject_4_11.bin" /><Relationship Id="rId13" Type="http://schemas.openxmlformats.org/officeDocument/2006/relationships/oleObject" Target="../embeddings/oleObject_4_12.bin" /><Relationship Id="rId14" Type="http://schemas.openxmlformats.org/officeDocument/2006/relationships/oleObject" Target="../embeddings/oleObject_4_13.bin" /><Relationship Id="rId15" Type="http://schemas.openxmlformats.org/officeDocument/2006/relationships/oleObject" Target="../embeddings/oleObject_4_14.bin" /><Relationship Id="rId16" Type="http://schemas.openxmlformats.org/officeDocument/2006/relationships/oleObject" Target="../embeddings/oleObject_4_15.bin" /><Relationship Id="rId17" Type="http://schemas.openxmlformats.org/officeDocument/2006/relationships/oleObject" Target="../embeddings/oleObject_4_16.bin" /><Relationship Id="rId18" Type="http://schemas.openxmlformats.org/officeDocument/2006/relationships/vmlDrawing" Target="../drawings/vmlDrawing1.vml" /><Relationship Id="rId19" Type="http://schemas.openxmlformats.org/officeDocument/2006/relationships/drawing" Target="../drawings/drawing1.xml" /><Relationship Id="rId2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oleObject" Target="../embeddings/oleObject_5_3.bin" /><Relationship Id="rId5" Type="http://schemas.openxmlformats.org/officeDocument/2006/relationships/oleObject" Target="../embeddings/oleObject_5_4.bin" /><Relationship Id="rId6" Type="http://schemas.openxmlformats.org/officeDocument/2006/relationships/oleObject" Target="../embeddings/oleObject_5_5.bin" /><Relationship Id="rId7" Type="http://schemas.openxmlformats.org/officeDocument/2006/relationships/oleObject" Target="../embeddings/oleObject_5_6.bin" /><Relationship Id="rId8" Type="http://schemas.openxmlformats.org/officeDocument/2006/relationships/oleObject" Target="../embeddings/oleObject_5_7.bin" /><Relationship Id="rId9" Type="http://schemas.openxmlformats.org/officeDocument/2006/relationships/oleObject" Target="../embeddings/oleObject_5_8.bin" /><Relationship Id="rId10" Type="http://schemas.openxmlformats.org/officeDocument/2006/relationships/oleObject" Target="../embeddings/oleObject_5_9.bin" /><Relationship Id="rId11" Type="http://schemas.openxmlformats.org/officeDocument/2006/relationships/oleObject" Target="../embeddings/oleObject_5_10.bin" /><Relationship Id="rId12" Type="http://schemas.openxmlformats.org/officeDocument/2006/relationships/oleObject" Target="../embeddings/oleObject_5_11.bin" /><Relationship Id="rId13" Type="http://schemas.openxmlformats.org/officeDocument/2006/relationships/oleObject" Target="../embeddings/oleObject_5_12.bin" /><Relationship Id="rId14" Type="http://schemas.openxmlformats.org/officeDocument/2006/relationships/oleObject" Target="../embeddings/oleObject_5_13.bin" /><Relationship Id="rId15" Type="http://schemas.openxmlformats.org/officeDocument/2006/relationships/oleObject" Target="../embeddings/oleObject_5_14.bin" /><Relationship Id="rId16" Type="http://schemas.openxmlformats.org/officeDocument/2006/relationships/oleObject" Target="../embeddings/oleObject_5_15.bin" /><Relationship Id="rId17" Type="http://schemas.openxmlformats.org/officeDocument/2006/relationships/oleObject" Target="../embeddings/oleObject_5_16.bin" /><Relationship Id="rId18" Type="http://schemas.openxmlformats.org/officeDocument/2006/relationships/vmlDrawing" Target="../drawings/vmlDrawing2.vml" /><Relationship Id="rId19"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45"/>
  <sheetViews>
    <sheetView showGridLines="0" tabSelected="1" zoomScale="85" zoomScaleNormal="85" zoomScaleSheetLayoutView="90" workbookViewId="0" topLeftCell="A1">
      <selection activeCell="D27" sqref="D27"/>
    </sheetView>
  </sheetViews>
  <sheetFormatPr defaultColWidth="9.140625" defaultRowHeight="12.75"/>
  <cols>
    <col min="1" max="3" width="9.140625" style="1" customWidth="1"/>
    <col min="4" max="4" width="16.28125" style="1" customWidth="1"/>
    <col min="5" max="6" width="13.7109375" style="1" customWidth="1"/>
    <col min="7" max="7" width="1.7109375" style="1" customWidth="1"/>
    <col min="8" max="9" width="13.7109375" style="1" customWidth="1"/>
    <col min="10" max="10" width="1.7109375" style="1" customWidth="1"/>
    <col min="11" max="16384" width="9.140625" style="1" customWidth="1"/>
  </cols>
  <sheetData>
    <row r="1" ht="12.75">
      <c r="I1" s="144"/>
    </row>
    <row r="2" ht="12.75">
      <c r="I2" s="144"/>
    </row>
    <row r="3" ht="12.75">
      <c r="I3" s="144"/>
    </row>
    <row r="4" spans="1:9" ht="12.75">
      <c r="A4" s="56" t="s">
        <v>0</v>
      </c>
      <c r="B4" s="32"/>
      <c r="C4" s="32"/>
      <c r="D4" s="32"/>
      <c r="E4" s="32"/>
      <c r="F4" s="32"/>
      <c r="G4" s="32"/>
      <c r="H4" s="32"/>
      <c r="I4" s="32"/>
    </row>
    <row r="5" spans="1:9" ht="12.75">
      <c r="A5" s="32" t="s">
        <v>16</v>
      </c>
      <c r="B5" s="32"/>
      <c r="C5" s="32"/>
      <c r="D5" s="32"/>
      <c r="E5" s="32"/>
      <c r="F5" s="32"/>
      <c r="G5" s="32"/>
      <c r="H5" s="32"/>
      <c r="I5" s="32"/>
    </row>
    <row r="6" spans="1:9" ht="12.75">
      <c r="A6" s="32" t="s">
        <v>17</v>
      </c>
      <c r="B6" s="32"/>
      <c r="C6" s="32"/>
      <c r="D6" s="32"/>
      <c r="E6" s="32"/>
      <c r="F6" s="32"/>
      <c r="G6" s="32"/>
      <c r="H6" s="32"/>
      <c r="I6" s="32"/>
    </row>
    <row r="7" spans="1:9" ht="12.75">
      <c r="A7" s="32"/>
      <c r="B7" s="32"/>
      <c r="C7" s="32"/>
      <c r="D7" s="32"/>
      <c r="E7" s="32"/>
      <c r="F7" s="32"/>
      <c r="G7" s="32"/>
      <c r="H7" s="32"/>
      <c r="I7" s="32"/>
    </row>
    <row r="8" spans="1:9" ht="12.75">
      <c r="A8" s="55" t="s">
        <v>57</v>
      </c>
      <c r="B8" s="32"/>
      <c r="C8" s="32"/>
      <c r="D8" s="32"/>
      <c r="E8" s="32"/>
      <c r="F8" s="32"/>
      <c r="G8" s="32"/>
      <c r="H8" s="32"/>
      <c r="I8" s="32"/>
    </row>
    <row r="9" spans="1:9" ht="12.75">
      <c r="A9" s="55" t="s">
        <v>142</v>
      </c>
      <c r="B9" s="32"/>
      <c r="C9" s="32"/>
      <c r="D9" s="32"/>
      <c r="E9" s="32"/>
      <c r="F9" s="32"/>
      <c r="G9" s="32"/>
      <c r="H9" s="32"/>
      <c r="I9" s="32"/>
    </row>
    <row r="10" spans="1:9" ht="12.75">
      <c r="A10" s="55" t="s">
        <v>149</v>
      </c>
      <c r="B10" s="32"/>
      <c r="C10" s="32"/>
      <c r="D10" s="32"/>
      <c r="E10" s="32"/>
      <c r="F10" s="32"/>
      <c r="G10" s="32"/>
      <c r="H10" s="32"/>
      <c r="I10" s="32"/>
    </row>
    <row r="12" spans="1:9" ht="12.75">
      <c r="A12" s="4"/>
      <c r="B12" s="4"/>
      <c r="C12" s="5"/>
      <c r="D12" s="5"/>
      <c r="E12" s="157" t="s">
        <v>18</v>
      </c>
      <c r="F12" s="157"/>
      <c r="G12" s="5"/>
      <c r="H12" s="158" t="s">
        <v>157</v>
      </c>
      <c r="I12" s="158"/>
    </row>
    <row r="13" spans="1:9" ht="12.75">
      <c r="A13" s="8"/>
      <c r="B13" s="8"/>
      <c r="C13" s="6"/>
      <c r="D13" s="6"/>
      <c r="E13" s="6" t="s">
        <v>19</v>
      </c>
      <c r="F13" s="6" t="s">
        <v>20</v>
      </c>
      <c r="G13" s="6"/>
      <c r="H13" s="6" t="s">
        <v>19</v>
      </c>
      <c r="I13" s="6" t="s">
        <v>20</v>
      </c>
    </row>
    <row r="14" spans="1:9" ht="12.75">
      <c r="A14" s="8"/>
      <c r="B14" s="8"/>
      <c r="C14" s="6"/>
      <c r="D14" s="6"/>
      <c r="E14" s="6" t="s">
        <v>21</v>
      </c>
      <c r="F14" s="6" t="s">
        <v>22</v>
      </c>
      <c r="G14" s="6"/>
      <c r="H14" s="6" t="s">
        <v>23</v>
      </c>
      <c r="I14" s="6" t="s">
        <v>22</v>
      </c>
    </row>
    <row r="15" spans="1:9" ht="12.75">
      <c r="A15" s="4"/>
      <c r="B15" s="4"/>
      <c r="C15" s="5"/>
      <c r="D15" s="5"/>
      <c r="E15" s="6" t="s">
        <v>24</v>
      </c>
      <c r="F15" s="6" t="s">
        <v>24</v>
      </c>
      <c r="G15" s="5"/>
      <c r="H15" s="6" t="s">
        <v>25</v>
      </c>
      <c r="I15" s="6" t="s">
        <v>26</v>
      </c>
    </row>
    <row r="16" spans="1:9" ht="13.5" thickBot="1">
      <c r="A16" s="5"/>
      <c r="B16" s="5"/>
      <c r="C16" s="5"/>
      <c r="D16" s="5"/>
      <c r="E16" s="9" t="s">
        <v>124</v>
      </c>
      <c r="F16" s="9" t="s">
        <v>125</v>
      </c>
      <c r="G16" s="10"/>
      <c r="H16" s="9" t="str">
        <f>E16</f>
        <v>30-09-03</v>
      </c>
      <c r="I16" s="9" t="str">
        <f>F16</f>
        <v>30-09-02</v>
      </c>
    </row>
    <row r="17" spans="1:9" ht="12.75">
      <c r="A17" s="5"/>
      <c r="B17" s="5"/>
      <c r="C17" s="5"/>
      <c r="D17" s="5"/>
      <c r="E17" s="6" t="s">
        <v>9</v>
      </c>
      <c r="F17" s="6" t="s">
        <v>9</v>
      </c>
      <c r="G17" s="5"/>
      <c r="H17" s="6" t="s">
        <v>9</v>
      </c>
      <c r="I17" s="6" t="s">
        <v>9</v>
      </c>
    </row>
    <row r="18" spans="1:9" ht="12.75">
      <c r="A18" s="5"/>
      <c r="B18" s="5"/>
      <c r="C18" s="5"/>
      <c r="D18" s="5"/>
      <c r="E18" s="11"/>
      <c r="F18" s="11"/>
      <c r="G18" s="5"/>
      <c r="H18" s="11"/>
      <c r="I18" s="11"/>
    </row>
    <row r="19" spans="1:11" ht="12.75">
      <c r="A19" s="5" t="s">
        <v>4</v>
      </c>
      <c r="B19" s="4"/>
      <c r="C19" s="5"/>
      <c r="D19" s="5"/>
      <c r="E19" s="12">
        <v>66143</v>
      </c>
      <c r="F19" s="12">
        <v>50007</v>
      </c>
      <c r="G19" s="13"/>
      <c r="H19" s="12">
        <v>115967</v>
      </c>
      <c r="I19" s="12">
        <v>93160</v>
      </c>
      <c r="K19" s="2"/>
    </row>
    <row r="20" spans="1:11" ht="12.75">
      <c r="A20" s="5" t="s">
        <v>27</v>
      </c>
      <c r="B20" s="5"/>
      <c r="C20" s="5"/>
      <c r="D20" s="5"/>
      <c r="E20" s="15">
        <v>-56184</v>
      </c>
      <c r="F20" s="15">
        <v>-43758</v>
      </c>
      <c r="G20" s="13"/>
      <c r="H20" s="15">
        <v>-99072</v>
      </c>
      <c r="I20" s="15">
        <v>-82127</v>
      </c>
      <c r="K20" s="2"/>
    </row>
    <row r="21" spans="1:11" ht="12.75">
      <c r="A21" s="5" t="s">
        <v>28</v>
      </c>
      <c r="B21" s="5"/>
      <c r="C21" s="5"/>
      <c r="D21" s="5"/>
      <c r="E21" s="15">
        <v>2202</v>
      </c>
      <c r="F21" s="15">
        <v>1016</v>
      </c>
      <c r="G21" s="13"/>
      <c r="H21" s="15">
        <v>3134</v>
      </c>
      <c r="I21" s="15">
        <v>1958</v>
      </c>
      <c r="K21" s="2"/>
    </row>
    <row r="22" spans="1:11" ht="12.75">
      <c r="A22" s="5"/>
      <c r="B22" s="5"/>
      <c r="C22" s="5"/>
      <c r="D22" s="5"/>
      <c r="E22" s="15"/>
      <c r="F22" s="15"/>
      <c r="G22" s="13"/>
      <c r="H22" s="17"/>
      <c r="I22" s="17"/>
      <c r="K22" s="2"/>
    </row>
    <row r="23" spans="1:11" s="123" customFormat="1" ht="12.75">
      <c r="A23" s="18" t="s">
        <v>118</v>
      </c>
      <c r="B23" s="18"/>
      <c r="C23" s="18"/>
      <c r="D23" s="18"/>
      <c r="E23" s="21">
        <f>SUM(E19:E22)</f>
        <v>12161</v>
      </c>
      <c r="F23" s="21">
        <f>SUM(F19:F22)</f>
        <v>7265</v>
      </c>
      <c r="G23" s="19"/>
      <c r="H23" s="19">
        <f>SUM(H19:H22)</f>
        <v>20029</v>
      </c>
      <c r="I23" s="19">
        <f>SUM(I19:I22)</f>
        <v>12991</v>
      </c>
      <c r="K23" s="2"/>
    </row>
    <row r="24" spans="1:11" ht="12.75">
      <c r="A24" s="10"/>
      <c r="B24" s="10"/>
      <c r="C24" s="10"/>
      <c r="D24" s="10"/>
      <c r="E24" s="13"/>
      <c r="F24" s="13"/>
      <c r="G24" s="13"/>
      <c r="H24" s="13"/>
      <c r="I24" s="13"/>
      <c r="K24" s="2"/>
    </row>
    <row r="25" spans="1:11" s="123" customFormat="1" ht="12.75">
      <c r="A25" s="10" t="s">
        <v>116</v>
      </c>
      <c r="B25" s="10"/>
      <c r="C25" s="10"/>
      <c r="D25" s="10"/>
      <c r="E25" s="13"/>
      <c r="F25" s="13"/>
      <c r="G25" s="13"/>
      <c r="H25" s="13"/>
      <c r="I25" s="13"/>
      <c r="K25" s="2"/>
    </row>
    <row r="26" spans="1:11" s="123" customFormat="1" ht="12.75">
      <c r="A26" s="10" t="s">
        <v>128</v>
      </c>
      <c r="B26" s="10"/>
      <c r="C26" s="10"/>
      <c r="D26" s="10"/>
      <c r="E26" s="13">
        <f>116713-5219-13992</f>
        <v>97502</v>
      </c>
      <c r="F26" s="13">
        <f>I26</f>
        <v>0</v>
      </c>
      <c r="G26" s="13"/>
      <c r="H26" s="13">
        <f>7912+116713-5219-13992</f>
        <v>105414</v>
      </c>
      <c r="I26" s="13">
        <v>0</v>
      </c>
      <c r="K26" s="146"/>
    </row>
    <row r="27" spans="1:11" s="123" customFormat="1" ht="12.75">
      <c r="A27" s="151" t="s">
        <v>178</v>
      </c>
      <c r="B27" s="10"/>
      <c r="C27" s="10"/>
      <c r="D27" s="10"/>
      <c r="E27" s="13"/>
      <c r="F27" s="13"/>
      <c r="G27" s="13"/>
      <c r="H27" s="13"/>
      <c r="I27" s="13"/>
      <c r="K27" s="146"/>
    </row>
    <row r="28" spans="1:11" s="123" customFormat="1" ht="12.75">
      <c r="A28" s="124" t="s">
        <v>115</v>
      </c>
      <c r="B28" s="10"/>
      <c r="C28" s="10"/>
      <c r="D28" s="10"/>
      <c r="E28" s="13">
        <f>H28</f>
        <v>0</v>
      </c>
      <c r="F28" s="13">
        <v>0</v>
      </c>
      <c r="G28" s="13"/>
      <c r="H28" s="13">
        <v>0</v>
      </c>
      <c r="I28" s="13">
        <f>-196</f>
        <v>-196</v>
      </c>
      <c r="K28" s="2"/>
    </row>
    <row r="29" spans="1:11" s="123" customFormat="1" ht="12.75">
      <c r="A29" s="10" t="s">
        <v>129</v>
      </c>
      <c r="B29" s="10"/>
      <c r="C29" s="10"/>
      <c r="D29" s="10"/>
      <c r="E29" s="13">
        <v>-2409</v>
      </c>
      <c r="F29" s="20">
        <v>-3400</v>
      </c>
      <c r="G29" s="13"/>
      <c r="H29" s="14">
        <v>-4936</v>
      </c>
      <c r="I29" s="20">
        <v>-5972</v>
      </c>
      <c r="K29" s="2"/>
    </row>
    <row r="30" spans="1:11" ht="12.75">
      <c r="A30" s="10" t="s">
        <v>146</v>
      </c>
      <c r="B30" s="10"/>
      <c r="C30" s="10"/>
      <c r="D30" s="10"/>
      <c r="E30" s="13">
        <v>951</v>
      </c>
      <c r="F30" s="20">
        <v>-161</v>
      </c>
      <c r="G30" s="13"/>
      <c r="H30" s="14">
        <v>1363</v>
      </c>
      <c r="I30" s="20">
        <v>-146</v>
      </c>
      <c r="K30" s="2"/>
    </row>
    <row r="31" spans="1:11" ht="12.75">
      <c r="A31" s="10" t="s">
        <v>29</v>
      </c>
      <c r="B31" s="10"/>
      <c r="C31" s="10"/>
      <c r="D31" s="10"/>
      <c r="E31" s="13"/>
      <c r="F31" s="20"/>
      <c r="G31" s="13"/>
      <c r="H31" s="14"/>
      <c r="I31" s="20"/>
      <c r="K31" s="2"/>
    </row>
    <row r="32" spans="1:11" ht="12.75">
      <c r="A32" s="126" t="s">
        <v>130</v>
      </c>
      <c r="B32" s="10"/>
      <c r="C32" s="10"/>
      <c r="D32" s="10"/>
      <c r="E32" s="13">
        <v>421</v>
      </c>
      <c r="F32" s="20">
        <v>1217</v>
      </c>
      <c r="G32" s="13"/>
      <c r="H32" s="14">
        <f>875+421</f>
        <v>1296</v>
      </c>
      <c r="I32" s="20">
        <v>2016</v>
      </c>
      <c r="K32" s="2"/>
    </row>
    <row r="33" spans="1:11" ht="12.75">
      <c r="A33" s="10"/>
      <c r="B33" s="10"/>
      <c r="C33" s="10"/>
      <c r="D33" s="10"/>
      <c r="E33" s="13"/>
      <c r="F33" s="20"/>
      <c r="G33" s="13"/>
      <c r="H33" s="14"/>
      <c r="I33" s="20"/>
      <c r="K33" s="2"/>
    </row>
    <row r="34" spans="1:11" ht="12.75">
      <c r="A34" s="18" t="s">
        <v>119</v>
      </c>
      <c r="B34" s="18"/>
      <c r="C34" s="18"/>
      <c r="D34" s="18"/>
      <c r="E34" s="21">
        <f>SUM(E23:E33)</f>
        <v>108626</v>
      </c>
      <c r="F34" s="21">
        <f>SUM(F23:F33)</f>
        <v>4921</v>
      </c>
      <c r="G34" s="19"/>
      <c r="H34" s="21">
        <f>SUM(H23:H33)</f>
        <v>123166</v>
      </c>
      <c r="I34" s="21">
        <f>SUM(I23:I33)</f>
        <v>8693</v>
      </c>
      <c r="K34" s="2"/>
    </row>
    <row r="35" spans="1:11" ht="12.75">
      <c r="A35" s="10"/>
      <c r="B35" s="10"/>
      <c r="C35" s="10"/>
      <c r="D35" s="10"/>
      <c r="E35" s="13"/>
      <c r="F35" s="13"/>
      <c r="G35" s="13"/>
      <c r="H35" s="13"/>
      <c r="I35" s="13"/>
      <c r="K35" s="2"/>
    </row>
    <row r="36" spans="1:11" ht="12.75">
      <c r="A36" s="10" t="s">
        <v>30</v>
      </c>
      <c r="B36" s="10"/>
      <c r="C36" s="10"/>
      <c r="D36" s="10"/>
      <c r="E36" s="13">
        <v>-3934</v>
      </c>
      <c r="F36" s="20">
        <v>-1895</v>
      </c>
      <c r="G36" s="13"/>
      <c r="H36" s="14">
        <f>-2558-3934</f>
        <v>-6492</v>
      </c>
      <c r="I36" s="20">
        <v>-3652</v>
      </c>
      <c r="K36" s="2"/>
    </row>
    <row r="37" spans="1:11" ht="12.75">
      <c r="A37" s="10"/>
      <c r="B37" s="10"/>
      <c r="C37" s="10"/>
      <c r="D37" s="10"/>
      <c r="E37" s="13"/>
      <c r="F37" s="20"/>
      <c r="G37" s="13"/>
      <c r="H37" s="14"/>
      <c r="I37" s="20"/>
      <c r="K37" s="2"/>
    </row>
    <row r="38" spans="1:11" ht="12.75">
      <c r="A38" s="18" t="s">
        <v>120</v>
      </c>
      <c r="B38" s="18"/>
      <c r="C38" s="18"/>
      <c r="D38" s="18"/>
      <c r="E38" s="22">
        <f>SUM(E34:E37)</f>
        <v>104692</v>
      </c>
      <c r="F38" s="22">
        <f>SUM(F34:F37)</f>
        <v>3026</v>
      </c>
      <c r="G38" s="19"/>
      <c r="H38" s="22">
        <f>SUM(H34:H37)</f>
        <v>116674</v>
      </c>
      <c r="I38" s="22">
        <f>SUM(I34:I37)</f>
        <v>5041</v>
      </c>
      <c r="K38" s="2"/>
    </row>
    <row r="39" spans="1:11" ht="12.75">
      <c r="A39" s="10"/>
      <c r="B39" s="10"/>
      <c r="C39" s="10"/>
      <c r="D39" s="10"/>
      <c r="E39" s="13"/>
      <c r="F39" s="20"/>
      <c r="G39" s="13"/>
      <c r="H39" s="14"/>
      <c r="I39" s="20"/>
      <c r="K39" s="2"/>
    </row>
    <row r="40" spans="1:11" ht="12.75">
      <c r="A40" s="10" t="s">
        <v>131</v>
      </c>
      <c r="B40" s="10"/>
      <c r="C40" s="10"/>
      <c r="D40" s="10"/>
      <c r="E40" s="13">
        <v>-1871</v>
      </c>
      <c r="F40" s="20">
        <v>-620</v>
      </c>
      <c r="G40" s="13"/>
      <c r="H40" s="14">
        <f>-1039-1871</f>
        <v>-2910</v>
      </c>
      <c r="I40" s="20">
        <v>-1218</v>
      </c>
      <c r="K40" s="2"/>
    </row>
    <row r="41" spans="1:11" ht="12.75">
      <c r="A41" s="10"/>
      <c r="B41" s="10"/>
      <c r="C41" s="10"/>
      <c r="D41" s="10"/>
      <c r="E41" s="23"/>
      <c r="F41" s="20"/>
      <c r="G41" s="13"/>
      <c r="H41" s="14"/>
      <c r="I41" s="20"/>
      <c r="K41" s="2"/>
    </row>
    <row r="42" spans="1:11" ht="13.5" thickBot="1">
      <c r="A42" s="18" t="s">
        <v>121</v>
      </c>
      <c r="B42" s="18"/>
      <c r="C42" s="18"/>
      <c r="D42" s="18"/>
      <c r="E42" s="24">
        <f>SUM(E38:E41)</f>
        <v>102821</v>
      </c>
      <c r="F42" s="24">
        <f>SUM(F38:F41)</f>
        <v>2406</v>
      </c>
      <c r="G42" s="25"/>
      <c r="H42" s="24">
        <f>SUM(H38:H41)</f>
        <v>113764</v>
      </c>
      <c r="I42" s="24">
        <f>SUM(I38:I41)</f>
        <v>3823</v>
      </c>
      <c r="K42" s="2"/>
    </row>
    <row r="43" spans="1:9" ht="13.5" thickTop="1">
      <c r="A43" s="5"/>
      <c r="B43" s="5"/>
      <c r="C43" s="5"/>
      <c r="D43" s="5"/>
      <c r="E43" s="26"/>
      <c r="F43" s="26"/>
      <c r="G43" s="26"/>
      <c r="H43" s="26"/>
      <c r="I43" s="26"/>
    </row>
    <row r="44" spans="1:9" ht="12.75">
      <c r="A44" s="27" t="s">
        <v>122</v>
      </c>
      <c r="B44" s="6"/>
      <c r="C44" s="4"/>
      <c r="D44" s="4"/>
      <c r="E44" s="26"/>
      <c r="F44" s="28"/>
      <c r="G44" s="26"/>
      <c r="H44" s="26"/>
      <c r="I44" s="28"/>
    </row>
    <row r="45" spans="1:9" ht="13.5" thickBot="1">
      <c r="A45" s="29" t="s">
        <v>31</v>
      </c>
      <c r="B45" s="29"/>
      <c r="C45" s="4"/>
      <c r="D45" s="4"/>
      <c r="E45" s="30">
        <f>E42/263160*100</f>
        <v>39.07166742666059</v>
      </c>
      <c r="F45" s="30">
        <f>F42/263160*100</f>
        <v>0.9142726858185134</v>
      </c>
      <c r="G45" s="31"/>
      <c r="H45" s="30">
        <f>H42/263160*100</f>
        <v>43.229974160206716</v>
      </c>
      <c r="I45" s="30">
        <f>I42/263160*100</f>
        <v>1.4527283781729745</v>
      </c>
    </row>
    <row r="46" ht="6.75" customHeight="1" thickTop="1"/>
  </sheetData>
  <sheetProtection/>
  <mergeCells count="2">
    <mergeCell ref="E12:F12"/>
    <mergeCell ref="H12:I12"/>
  </mergeCells>
  <printOptions/>
  <pageMargins left="0.5" right="0.25" top="0.75" bottom="0.75" header="0.2" footer="0.5"/>
  <pageSetup firstPageNumber="1" useFirstPageNumber="1" horizontalDpi="600" verticalDpi="600" orientation="portrait" paperSize="9" scale="93" r:id="rId1"/>
  <headerFooter alignWithMargins="0">
    <oddFooter>&amp;LThe condensed consolidated income statements should be read in conjunction with the audited financial statements for the year ended 31 March 2003 and the accompanying explanatory notes attached to the interim financial statements.&amp;R&amp;P</oddFooter>
  </headerFooter>
</worksheet>
</file>

<file path=xl/worksheets/sheet2.xml><?xml version="1.0" encoding="utf-8"?>
<worksheet xmlns="http://schemas.openxmlformats.org/spreadsheetml/2006/main" xmlns:r="http://schemas.openxmlformats.org/officeDocument/2006/relationships">
  <dimension ref="A1:K46"/>
  <sheetViews>
    <sheetView view="pageBreakPreview" zoomScale="90" zoomScaleNormal="85" zoomScaleSheetLayoutView="90" workbookViewId="0" topLeftCell="A16">
      <selection activeCell="F44" sqref="F44"/>
    </sheetView>
  </sheetViews>
  <sheetFormatPr defaultColWidth="9.140625" defaultRowHeight="12.75"/>
  <cols>
    <col min="1" max="5" width="9.140625" style="1" customWidth="1"/>
    <col min="6" max="6" width="15.7109375" style="1" customWidth="1"/>
    <col min="7" max="7" width="2.28125" style="1" customWidth="1"/>
    <col min="8" max="8" width="15.7109375" style="1" customWidth="1"/>
    <col min="9" max="16384" width="9.140625" style="1" customWidth="1"/>
  </cols>
  <sheetData>
    <row r="1" spans="1:8" s="145" customFormat="1" ht="12.75">
      <c r="A1" s="56" t="str">
        <f>a</f>
        <v>KUMPULAN FIMA BERHAD</v>
      </c>
      <c r="B1" s="56"/>
      <c r="C1" s="56"/>
      <c r="D1" s="56"/>
      <c r="E1" s="56"/>
      <c r="F1" s="56"/>
      <c r="G1" s="56"/>
      <c r="H1" s="56"/>
    </row>
    <row r="2" spans="1:8" ht="12.75">
      <c r="A2" s="32" t="str">
        <f>b</f>
        <v>(Company No.:11817-V)</v>
      </c>
      <c r="B2" s="32"/>
      <c r="C2" s="32"/>
      <c r="D2" s="32"/>
      <c r="E2" s="32"/>
      <c r="F2" s="32"/>
      <c r="G2" s="32"/>
      <c r="H2" s="32"/>
    </row>
    <row r="3" spans="1:8" ht="12.75">
      <c r="A3" s="32" t="str">
        <f>d</f>
        <v>(Incorporated in Malaysia)</v>
      </c>
      <c r="B3" s="32"/>
      <c r="C3" s="32"/>
      <c r="D3" s="32"/>
      <c r="E3" s="32"/>
      <c r="F3" s="32"/>
      <c r="G3" s="32"/>
      <c r="H3" s="32"/>
    </row>
    <row r="5" spans="1:8" ht="12.75">
      <c r="A5" s="55" t="s">
        <v>126</v>
      </c>
      <c r="B5" s="32"/>
      <c r="C5" s="32"/>
      <c r="D5" s="32"/>
      <c r="E5" s="32"/>
      <c r="F5" s="32"/>
      <c r="G5" s="32"/>
      <c r="H5" s="32"/>
    </row>
    <row r="6" spans="1:8" ht="12.75">
      <c r="A6" s="55" t="str">
        <f>f</f>
        <v>Except as disclosed otherwise, the figures have not been audited</v>
      </c>
      <c r="B6" s="32"/>
      <c r="C6" s="32"/>
      <c r="D6" s="32"/>
      <c r="E6" s="32"/>
      <c r="F6" s="32"/>
      <c r="G6" s="32"/>
      <c r="H6" s="32"/>
    </row>
    <row r="8" spans="1:8" ht="12.75">
      <c r="A8" s="6"/>
      <c r="B8" s="5"/>
      <c r="C8" s="33"/>
      <c r="D8" s="34"/>
      <c r="E8" s="34"/>
      <c r="F8" s="137" t="s">
        <v>32</v>
      </c>
      <c r="G8" s="137"/>
      <c r="H8" s="137" t="s">
        <v>32</v>
      </c>
    </row>
    <row r="9" spans="1:8" ht="12.75">
      <c r="A9" s="6"/>
      <c r="B9" s="5"/>
      <c r="C9" s="33"/>
      <c r="D9" s="33"/>
      <c r="E9" s="33"/>
      <c r="F9" s="138" t="str">
        <f>'is'!E16</f>
        <v>30-09-03</v>
      </c>
      <c r="G9" s="138"/>
      <c r="H9" s="138" t="s">
        <v>33</v>
      </c>
    </row>
    <row r="10" spans="1:8" ht="12.75">
      <c r="A10" s="6"/>
      <c r="B10" s="5"/>
      <c r="C10" s="33"/>
      <c r="D10" s="33"/>
      <c r="E10" s="33"/>
      <c r="F10" s="137" t="s">
        <v>34</v>
      </c>
      <c r="G10" s="138"/>
      <c r="H10" s="137" t="s">
        <v>106</v>
      </c>
    </row>
    <row r="11" spans="1:8" ht="13.5" thickBot="1">
      <c r="A11" s="6"/>
      <c r="B11" s="5"/>
      <c r="C11" s="33"/>
      <c r="D11" s="33"/>
      <c r="E11" s="33"/>
      <c r="F11" s="139" t="s">
        <v>9</v>
      </c>
      <c r="G11" s="140"/>
      <c r="H11" s="139" t="s">
        <v>9</v>
      </c>
    </row>
    <row r="12" spans="1:8" ht="12.75">
      <c r="A12" s="6"/>
      <c r="B12" s="5"/>
      <c r="C12" s="33"/>
      <c r="D12" s="33"/>
      <c r="E12" s="33"/>
      <c r="F12" s="35"/>
      <c r="G12" s="35"/>
      <c r="H12" s="33"/>
    </row>
    <row r="13" spans="1:10" ht="12.75">
      <c r="A13" s="5" t="s">
        <v>35</v>
      </c>
      <c r="B13" s="5"/>
      <c r="C13" s="33"/>
      <c r="D13" s="33"/>
      <c r="E13" s="33"/>
      <c r="F13" s="36">
        <v>254155</v>
      </c>
      <c r="G13" s="37"/>
      <c r="H13" s="36">
        <v>264770</v>
      </c>
      <c r="I13" s="117"/>
      <c r="J13" s="117"/>
    </row>
    <row r="14" spans="1:10" ht="12.75">
      <c r="A14" s="5" t="s">
        <v>36</v>
      </c>
      <c r="B14" s="5"/>
      <c r="C14" s="33"/>
      <c r="D14" s="33"/>
      <c r="E14" s="33"/>
      <c r="F14" s="36">
        <v>62795</v>
      </c>
      <c r="G14" s="37"/>
      <c r="H14" s="36">
        <v>59892</v>
      </c>
      <c r="J14" s="117"/>
    </row>
    <row r="15" spans="1:10" ht="12.75">
      <c r="A15" s="5" t="s">
        <v>37</v>
      </c>
      <c r="B15" s="5"/>
      <c r="C15" s="33"/>
      <c r="D15" s="33"/>
      <c r="E15" s="33"/>
      <c r="F15" s="38">
        <v>54</v>
      </c>
      <c r="G15" s="37"/>
      <c r="H15" s="38">
        <v>54</v>
      </c>
      <c r="J15" s="117"/>
    </row>
    <row r="16" spans="1:10" ht="12.75">
      <c r="A16" s="5" t="s">
        <v>117</v>
      </c>
      <c r="B16" s="5"/>
      <c r="C16" s="33"/>
      <c r="D16" s="33"/>
      <c r="E16" s="33"/>
      <c r="F16" s="36">
        <v>568</v>
      </c>
      <c r="G16" s="37"/>
      <c r="H16" s="36">
        <v>608</v>
      </c>
      <c r="J16" s="117"/>
    </row>
    <row r="17" spans="1:10" ht="12.75">
      <c r="A17" s="5" t="s">
        <v>38</v>
      </c>
      <c r="B17" s="5"/>
      <c r="C17" s="33"/>
      <c r="D17" s="33"/>
      <c r="E17" s="33"/>
      <c r="F17" s="39">
        <v>7512</v>
      </c>
      <c r="G17" s="37"/>
      <c r="H17" s="39">
        <v>7658</v>
      </c>
      <c r="J17" s="117"/>
    </row>
    <row r="18" spans="1:8" ht="12.75">
      <c r="A18" s="5"/>
      <c r="B18" s="5"/>
      <c r="C18" s="33"/>
      <c r="D18" s="33"/>
      <c r="E18" s="33"/>
      <c r="F18" s="36">
        <f>SUM(F13:F17)</f>
        <v>325084</v>
      </c>
      <c r="G18" s="40"/>
      <c r="H18" s="36">
        <f>SUM(H13:H17)</f>
        <v>332982</v>
      </c>
    </row>
    <row r="19" spans="1:8" ht="12.75">
      <c r="A19" s="4" t="s">
        <v>39</v>
      </c>
      <c r="B19" s="5"/>
      <c r="C19" s="33"/>
      <c r="D19" s="33"/>
      <c r="E19" s="33"/>
      <c r="F19" s="35"/>
      <c r="G19" s="35"/>
      <c r="H19" s="33"/>
    </row>
    <row r="20" spans="1:10" ht="12.75">
      <c r="A20" s="16" t="s">
        <v>40</v>
      </c>
      <c r="B20" s="5"/>
      <c r="C20" s="33"/>
      <c r="D20" s="33"/>
      <c r="E20" s="33"/>
      <c r="F20" s="41">
        <v>31985</v>
      </c>
      <c r="G20" s="42"/>
      <c r="H20" s="41">
        <v>42444</v>
      </c>
      <c r="J20" s="117"/>
    </row>
    <row r="21" spans="1:10" ht="12.75">
      <c r="A21" s="16" t="s">
        <v>41</v>
      </c>
      <c r="B21" s="5"/>
      <c r="C21" s="33"/>
      <c r="D21" s="33"/>
      <c r="E21" s="33"/>
      <c r="F21" s="43">
        <f>81924-13992</f>
        <v>67932</v>
      </c>
      <c r="G21" s="42"/>
      <c r="H21" s="43">
        <f>SUM(42618,11375,-56,2)</f>
        <v>53939</v>
      </c>
      <c r="J21" s="117"/>
    </row>
    <row r="22" spans="1:10" ht="12.75">
      <c r="A22" s="16" t="s">
        <v>42</v>
      </c>
      <c r="B22" s="5"/>
      <c r="C22" s="33"/>
      <c r="D22" s="33"/>
      <c r="E22" s="33"/>
      <c r="F22" s="43">
        <v>11</v>
      </c>
      <c r="G22" s="42"/>
      <c r="H22" s="43">
        <f>SUM(6,17,1066)</f>
        <v>1089</v>
      </c>
      <c r="J22" s="117"/>
    </row>
    <row r="23" spans="1:10" ht="12.75">
      <c r="A23" s="16" t="s">
        <v>43</v>
      </c>
      <c r="B23" s="5"/>
      <c r="C23" s="33"/>
      <c r="D23" s="33"/>
      <c r="E23" s="33"/>
      <c r="F23" s="43">
        <v>25866</v>
      </c>
      <c r="G23" s="42"/>
      <c r="H23" s="43">
        <f>SUM(16718,15917)</f>
        <v>32635</v>
      </c>
      <c r="J23" s="117"/>
    </row>
    <row r="24" spans="1:8" ht="12.75">
      <c r="A24" s="6"/>
      <c r="B24" s="6"/>
      <c r="C24" s="33"/>
      <c r="D24" s="33"/>
      <c r="E24" s="33"/>
      <c r="F24" s="44">
        <f>SUM(F20:F23)</f>
        <v>125794</v>
      </c>
      <c r="G24" s="42"/>
      <c r="H24" s="44">
        <f>SUM(H20:H23)</f>
        <v>130107</v>
      </c>
    </row>
    <row r="25" spans="1:8" ht="12.75">
      <c r="A25" s="4" t="s">
        <v>44</v>
      </c>
      <c r="B25" s="5"/>
      <c r="C25" s="33"/>
      <c r="D25" s="33"/>
      <c r="E25" s="33"/>
      <c r="F25" s="43"/>
      <c r="G25" s="42"/>
      <c r="H25" s="43"/>
    </row>
    <row r="26" spans="1:10" ht="12.75">
      <c r="A26" s="16" t="s">
        <v>45</v>
      </c>
      <c r="B26" s="5"/>
      <c r="C26" s="33"/>
      <c r="D26" s="33"/>
      <c r="E26" s="33"/>
      <c r="F26" s="43">
        <v>37517</v>
      </c>
      <c r="G26" s="42"/>
      <c r="H26" s="43">
        <f>SUM(18203,33119,23,-52,-1457)</f>
        <v>49836</v>
      </c>
      <c r="J26" s="117"/>
    </row>
    <row r="27" spans="1:10" ht="12.75">
      <c r="A27" s="16" t="s">
        <v>46</v>
      </c>
      <c r="B27" s="5"/>
      <c r="C27" s="33"/>
      <c r="D27" s="33"/>
      <c r="E27" s="33"/>
      <c r="F27" s="43">
        <f>18710+31000</f>
        <v>49710</v>
      </c>
      <c r="G27" s="42"/>
      <c r="H27" s="43">
        <v>17552</v>
      </c>
      <c r="J27" s="117"/>
    </row>
    <row r="28" spans="1:10" ht="12.75">
      <c r="A28" s="16" t="s">
        <v>47</v>
      </c>
      <c r="B28" s="5"/>
      <c r="C28" s="33"/>
      <c r="D28" s="33"/>
      <c r="E28" s="33"/>
      <c r="F28" s="45">
        <v>6</v>
      </c>
      <c r="G28" s="42"/>
      <c r="H28" s="45">
        <f>50+3</f>
        <v>53</v>
      </c>
      <c r="J28" s="117"/>
    </row>
    <row r="29" spans="1:8" ht="12.75">
      <c r="A29" s="16" t="s">
        <v>30</v>
      </c>
      <c r="B29" s="5"/>
      <c r="C29" s="33"/>
      <c r="D29" s="33"/>
      <c r="E29" s="33"/>
      <c r="F29" s="43">
        <v>8123</v>
      </c>
      <c r="G29" s="42"/>
      <c r="H29" s="43">
        <v>7171</v>
      </c>
    </row>
    <row r="30" spans="1:8" ht="12.75">
      <c r="A30" s="6"/>
      <c r="B30" s="46"/>
      <c r="C30" s="33"/>
      <c r="D30" s="33"/>
      <c r="E30" s="33"/>
      <c r="F30" s="44">
        <f>SUM(F26:F29)</f>
        <v>95356</v>
      </c>
      <c r="G30" s="42"/>
      <c r="H30" s="44">
        <f>SUM(H26:H29)</f>
        <v>74612</v>
      </c>
    </row>
    <row r="31" spans="1:8" ht="12.75">
      <c r="A31" s="5" t="s">
        <v>147</v>
      </c>
      <c r="B31" s="5"/>
      <c r="C31" s="33"/>
      <c r="D31" s="33"/>
      <c r="E31" s="33"/>
      <c r="F31" s="42">
        <f>F24-F30</f>
        <v>30438</v>
      </c>
      <c r="G31" s="42"/>
      <c r="H31" s="42">
        <f>H24-H30</f>
        <v>55495</v>
      </c>
    </row>
    <row r="32" spans="1:8" ht="13.5" thickBot="1">
      <c r="A32" s="5"/>
      <c r="B32" s="5"/>
      <c r="C32" s="33"/>
      <c r="D32" s="33"/>
      <c r="E32" s="33"/>
      <c r="F32" s="47">
        <f>+F18+F31</f>
        <v>355522</v>
      </c>
      <c r="G32" s="42"/>
      <c r="H32" s="47">
        <f>+H18+H31</f>
        <v>388477</v>
      </c>
    </row>
    <row r="33" spans="1:8" ht="13.5" thickTop="1">
      <c r="A33" s="4" t="s">
        <v>48</v>
      </c>
      <c r="B33" s="5"/>
      <c r="C33" s="33"/>
      <c r="D33" s="33"/>
      <c r="E33" s="33"/>
      <c r="F33" s="42"/>
      <c r="G33" s="42"/>
      <c r="H33" s="48"/>
    </row>
    <row r="34" spans="1:8" ht="12.75">
      <c r="A34" s="5" t="s">
        <v>49</v>
      </c>
      <c r="B34" s="5"/>
      <c r="C34" s="33"/>
      <c r="D34" s="33"/>
      <c r="E34" s="33"/>
      <c r="F34" s="42">
        <v>263160</v>
      </c>
      <c r="G34" s="42"/>
      <c r="H34" s="42">
        <v>263160</v>
      </c>
    </row>
    <row r="35" spans="1:8" ht="12.75">
      <c r="A35" s="5" t="s">
        <v>50</v>
      </c>
      <c r="B35" s="5"/>
      <c r="C35" s="33"/>
      <c r="D35" s="33"/>
      <c r="E35" s="33"/>
      <c r="F35" s="42">
        <f>SUM(equity!E19,equity!F19,equity!G19,equity!H19)</f>
        <v>-121857</v>
      </c>
      <c r="G35" s="42"/>
      <c r="H35" s="42">
        <f>SUM(equity!E14,equity!F14,equity!G14,equity!H14)</f>
        <v>-231188</v>
      </c>
    </row>
    <row r="36" spans="1:10" ht="12.75">
      <c r="A36" s="5" t="s">
        <v>51</v>
      </c>
      <c r="B36" s="6"/>
      <c r="C36" s="33"/>
      <c r="D36" s="33"/>
      <c r="E36" s="33"/>
      <c r="F36" s="49">
        <f>SUM(F34:F35)</f>
        <v>141303</v>
      </c>
      <c r="G36" s="42"/>
      <c r="H36" s="49">
        <f>equity!I14</f>
        <v>31972</v>
      </c>
      <c r="J36" s="130"/>
    </row>
    <row r="37" spans="1:11" ht="12.75">
      <c r="A37" s="5" t="s">
        <v>52</v>
      </c>
      <c r="B37" s="5"/>
      <c r="C37" s="33"/>
      <c r="D37" s="33"/>
      <c r="E37" s="33"/>
      <c r="F37" s="42">
        <v>53946</v>
      </c>
      <c r="G37" s="42"/>
      <c r="H37" s="42">
        <v>158932</v>
      </c>
      <c r="J37" s="117"/>
      <c r="K37" s="125"/>
    </row>
    <row r="38" spans="1:8" ht="12.75">
      <c r="A38" s="5" t="s">
        <v>53</v>
      </c>
      <c r="B38" s="5"/>
      <c r="C38" s="33"/>
      <c r="D38" s="33"/>
      <c r="E38" s="33"/>
      <c r="F38" s="42"/>
      <c r="G38" s="42"/>
      <c r="H38" s="42"/>
    </row>
    <row r="39" spans="1:8" ht="12.75">
      <c r="A39" s="16" t="s">
        <v>54</v>
      </c>
      <c r="B39" s="5"/>
      <c r="C39" s="33"/>
      <c r="D39" s="33"/>
      <c r="E39" s="33"/>
      <c r="F39" s="42">
        <f>182077-31000</f>
        <v>151077</v>
      </c>
      <c r="G39" s="42"/>
      <c r="H39" s="42">
        <f>24093+163500</f>
        <v>187593</v>
      </c>
    </row>
    <row r="40" spans="1:8" ht="12.75">
      <c r="A40" s="16" t="s">
        <v>55</v>
      </c>
      <c r="B40" s="5"/>
      <c r="C40" s="33"/>
      <c r="D40" s="33"/>
      <c r="E40" s="33"/>
      <c r="F40" s="42">
        <v>1308</v>
      </c>
      <c r="G40" s="42"/>
      <c r="H40" s="42">
        <v>2092</v>
      </c>
    </row>
    <row r="41" spans="1:10" ht="12.75">
      <c r="A41" s="16" t="s">
        <v>56</v>
      </c>
      <c r="B41" s="5"/>
      <c r="C41" s="33"/>
      <c r="D41" s="33"/>
      <c r="E41" s="33"/>
      <c r="F41" s="42">
        <v>7888</v>
      </c>
      <c r="G41" s="42"/>
      <c r="H41" s="42">
        <v>7888</v>
      </c>
      <c r="J41" s="117"/>
    </row>
    <row r="42" spans="1:8" ht="13.5" thickBot="1">
      <c r="A42" s="5"/>
      <c r="B42" s="5"/>
      <c r="C42" s="33"/>
      <c r="D42" s="33"/>
      <c r="E42" s="33"/>
      <c r="F42" s="50">
        <f>SUM(F36:F41)</f>
        <v>355522</v>
      </c>
      <c r="G42" s="42"/>
      <c r="H42" s="50">
        <f>SUM(H36:H41)</f>
        <v>388477</v>
      </c>
    </row>
    <row r="43" spans="1:8" ht="13.5" thickTop="1">
      <c r="A43" s="5"/>
      <c r="B43" s="5"/>
      <c r="C43" s="33"/>
      <c r="D43" s="33"/>
      <c r="E43" s="33"/>
      <c r="F43" s="51"/>
      <c r="G43" s="51"/>
      <c r="H43" s="51">
        <f>+H32-H42</f>
        <v>0</v>
      </c>
    </row>
    <row r="44" spans="1:8" ht="13.5" thickBot="1">
      <c r="A44" s="4" t="s">
        <v>123</v>
      </c>
      <c r="B44" s="5"/>
      <c r="C44" s="52"/>
      <c r="D44" s="5"/>
      <c r="E44" s="5"/>
      <c r="F44" s="53">
        <f>(F36-F16)/F34*100</f>
        <v>53.47887216902265</v>
      </c>
      <c r="G44" s="54"/>
      <c r="H44" s="53">
        <f>(H36-H16)/263160*100</f>
        <v>11.918224654202767</v>
      </c>
    </row>
    <row r="45" spans="1:8" ht="6" customHeight="1" thickTop="1">
      <c r="A45" s="4"/>
      <c r="B45" s="5"/>
      <c r="C45" s="52"/>
      <c r="D45" s="5"/>
      <c r="E45" s="5"/>
      <c r="F45" s="116"/>
      <c r="G45" s="54"/>
      <c r="H45" s="116"/>
    </row>
    <row r="46" spans="6:8" ht="12.75">
      <c r="F46" s="3">
        <f>F32-F42</f>
        <v>0</v>
      </c>
      <c r="H46" s="3">
        <f>H32-H42</f>
        <v>0</v>
      </c>
    </row>
  </sheetData>
  <printOptions/>
  <pageMargins left="0.75" right="0.1" top="0.75" bottom="0.75" header="0.2" footer="0.5"/>
  <pageSetup firstPageNumber="2" useFirstPageNumber="1" horizontalDpi="300" verticalDpi="300" orientation="portrait" paperSize="9" scale="95" r:id="rId1"/>
  <headerFooter alignWithMargins="0">
    <oddFooter>&amp;LThe condensed consolidated balance sheets should be read in conjunction with the audited financial statements for the year ended 31 March 2003 and the accompanying explanatory notes attached to the interim statements.&amp;R&amp;P</oddFooter>
  </headerFooter>
</worksheet>
</file>

<file path=xl/worksheets/sheet3.xml><?xml version="1.0" encoding="utf-8"?>
<worksheet xmlns="http://schemas.openxmlformats.org/spreadsheetml/2006/main" xmlns:r="http://schemas.openxmlformats.org/officeDocument/2006/relationships">
  <dimension ref="A1:I62"/>
  <sheetViews>
    <sheetView view="pageBreakPreview" zoomScale="90" zoomScaleNormal="85" zoomScaleSheetLayoutView="90" workbookViewId="0" topLeftCell="A1">
      <selection activeCell="G2" sqref="G2"/>
    </sheetView>
  </sheetViews>
  <sheetFormatPr defaultColWidth="9.140625" defaultRowHeight="12.75"/>
  <cols>
    <col min="1" max="2" width="9.140625" style="1" customWidth="1"/>
    <col min="3" max="3" width="5.28125" style="1" customWidth="1"/>
    <col min="4" max="4" width="13.7109375" style="1" customWidth="1"/>
    <col min="5" max="5" width="14.8515625" style="1" customWidth="1"/>
    <col min="6" max="9" width="12.7109375" style="1" customWidth="1"/>
    <col min="10" max="16384" width="9.140625" style="1" customWidth="1"/>
  </cols>
  <sheetData>
    <row r="1" spans="1:9" s="145" customFormat="1" ht="12.75">
      <c r="A1" s="56" t="str">
        <f>a</f>
        <v>KUMPULAN FIMA BERHAD</v>
      </c>
      <c r="B1" s="56"/>
      <c r="C1" s="56"/>
      <c r="D1" s="56"/>
      <c r="E1" s="56"/>
      <c r="F1" s="56"/>
      <c r="G1" s="56"/>
      <c r="H1" s="56"/>
      <c r="I1" s="56"/>
    </row>
    <row r="2" spans="1:9" ht="12.75">
      <c r="A2" s="32" t="str">
        <f>b</f>
        <v>(Company No.:11817-V)</v>
      </c>
      <c r="B2" s="32"/>
      <c r="C2" s="32"/>
      <c r="D2" s="32"/>
      <c r="E2" s="32"/>
      <c r="F2" s="32"/>
      <c r="G2" s="32"/>
      <c r="H2" s="32"/>
      <c r="I2" s="32"/>
    </row>
    <row r="3" spans="1:9" ht="12.75">
      <c r="A3" s="32" t="str">
        <f>d</f>
        <v>(Incorporated in Malaysia)</v>
      </c>
      <c r="B3" s="32"/>
      <c r="C3" s="32"/>
      <c r="D3" s="32"/>
      <c r="E3" s="32"/>
      <c r="F3" s="32"/>
      <c r="G3" s="32"/>
      <c r="H3" s="32"/>
      <c r="I3" s="32"/>
    </row>
    <row r="4" spans="1:9" ht="12.75">
      <c r="A4" s="32"/>
      <c r="B4" s="32"/>
      <c r="C4" s="32"/>
      <c r="D4" s="32"/>
      <c r="E4" s="32"/>
      <c r="F4" s="32"/>
      <c r="G4" s="32"/>
      <c r="H4" s="32"/>
      <c r="I4" s="32"/>
    </row>
    <row r="5" spans="1:9" ht="12.75">
      <c r="A5" s="55" t="s">
        <v>61</v>
      </c>
      <c r="B5" s="32"/>
      <c r="C5" s="32"/>
      <c r="D5" s="32"/>
      <c r="E5" s="32"/>
      <c r="F5" s="32"/>
      <c r="G5" s="32"/>
      <c r="H5" s="32"/>
      <c r="I5" s="32"/>
    </row>
    <row r="6" spans="1:9" ht="12.75">
      <c r="A6" s="55" t="s">
        <v>143</v>
      </c>
      <c r="B6" s="32"/>
      <c r="C6" s="32"/>
      <c r="D6" s="32"/>
      <c r="E6" s="32"/>
      <c r="F6" s="32"/>
      <c r="G6" s="32"/>
      <c r="H6" s="32"/>
      <c r="I6" s="32"/>
    </row>
    <row r="7" spans="1:9" ht="12.75">
      <c r="A7" s="55" t="str">
        <f>f</f>
        <v>Except as disclosed otherwise, the figures have not been audited</v>
      </c>
      <c r="B7" s="32"/>
      <c r="C7" s="32"/>
      <c r="D7" s="32"/>
      <c r="E7" s="32"/>
      <c r="F7" s="32"/>
      <c r="G7" s="32"/>
      <c r="H7" s="32"/>
      <c r="I7" s="32"/>
    </row>
    <row r="9" spans="1:9" ht="12.75">
      <c r="A9" s="141" t="s">
        <v>136</v>
      </c>
      <c r="B9" s="5"/>
      <c r="C9" s="5"/>
      <c r="D9" s="5"/>
      <c r="E9" s="63" t="s">
        <v>62</v>
      </c>
      <c r="F9" s="63"/>
      <c r="G9" s="63"/>
      <c r="H9" s="5"/>
      <c r="I9" s="5"/>
    </row>
    <row r="10" spans="1:9" ht="12.75">
      <c r="A10" s="5"/>
      <c r="B10" s="5"/>
      <c r="C10" s="5"/>
      <c r="D10" s="57" t="s">
        <v>63</v>
      </c>
      <c r="E10" s="57" t="s">
        <v>63</v>
      </c>
      <c r="F10" s="57" t="s">
        <v>64</v>
      </c>
      <c r="G10" s="64" t="s">
        <v>65</v>
      </c>
      <c r="H10" s="57" t="s">
        <v>66</v>
      </c>
      <c r="I10" s="5"/>
    </row>
    <row r="11" spans="1:9" ht="12.75">
      <c r="A11" s="4"/>
      <c r="B11" s="5"/>
      <c r="C11" s="5"/>
      <c r="D11" s="57" t="s">
        <v>67</v>
      </c>
      <c r="E11" s="57" t="s">
        <v>68</v>
      </c>
      <c r="F11" s="57" t="s">
        <v>69</v>
      </c>
      <c r="G11" s="57" t="s">
        <v>70</v>
      </c>
      <c r="H11" s="57" t="s">
        <v>71</v>
      </c>
      <c r="I11" s="57" t="s">
        <v>72</v>
      </c>
    </row>
    <row r="12" spans="1:9" ht="13.5" thickBot="1">
      <c r="A12" s="5"/>
      <c r="B12" s="5"/>
      <c r="C12" s="5"/>
      <c r="D12" s="65" t="s">
        <v>9</v>
      </c>
      <c r="E12" s="65" t="s">
        <v>9</v>
      </c>
      <c r="F12" s="65" t="s">
        <v>9</v>
      </c>
      <c r="G12" s="65" t="s">
        <v>9</v>
      </c>
      <c r="H12" s="65" t="s">
        <v>9</v>
      </c>
      <c r="I12" s="65" t="s">
        <v>9</v>
      </c>
    </row>
    <row r="13" spans="1:9" ht="12.75">
      <c r="A13" s="4" t="s">
        <v>73</v>
      </c>
      <c r="B13" s="5"/>
      <c r="C13" s="5"/>
      <c r="D13" s="66"/>
      <c r="E13" s="66"/>
      <c r="F13" s="66"/>
      <c r="G13" s="66"/>
      <c r="H13" s="66"/>
      <c r="I13" s="66"/>
    </row>
    <row r="14" spans="1:9" ht="12.75">
      <c r="A14" s="5" t="s">
        <v>84</v>
      </c>
      <c r="B14" s="5"/>
      <c r="C14" s="5"/>
      <c r="D14" s="59">
        <v>263160</v>
      </c>
      <c r="E14" s="59">
        <v>12161</v>
      </c>
      <c r="F14" s="59">
        <v>65186</v>
      </c>
      <c r="G14" s="60">
        <f>+G30</f>
        <v>42342</v>
      </c>
      <c r="H14" s="59">
        <v>-350877</v>
      </c>
      <c r="I14" s="59">
        <f>SUM(D14:H14)</f>
        <v>31972</v>
      </c>
    </row>
    <row r="15" spans="1:9" ht="12.75">
      <c r="A15" s="5" t="s">
        <v>127</v>
      </c>
      <c r="B15" s="5"/>
      <c r="C15" s="5"/>
      <c r="D15" s="59">
        <v>0</v>
      </c>
      <c r="E15" s="59">
        <v>0</v>
      </c>
      <c r="F15" s="59">
        <v>-2861</v>
      </c>
      <c r="G15" s="60">
        <f>G31</f>
        <v>0</v>
      </c>
      <c r="H15" s="59">
        <f>-F15</f>
        <v>2861</v>
      </c>
      <c r="I15" s="59">
        <f>SUM(D15:H15)</f>
        <v>0</v>
      </c>
    </row>
    <row r="16" spans="1:9" ht="12.75">
      <c r="A16" s="5" t="s">
        <v>76</v>
      </c>
      <c r="B16" s="5"/>
      <c r="C16" s="5"/>
      <c r="D16" s="59">
        <v>0</v>
      </c>
      <c r="E16" s="59">
        <v>0</v>
      </c>
      <c r="F16" s="59">
        <v>0</v>
      </c>
      <c r="G16" s="60">
        <f>G33</f>
        <v>-4433</v>
      </c>
      <c r="H16" s="59">
        <v>0</v>
      </c>
      <c r="I16" s="59">
        <f>SUM(D16:H16)</f>
        <v>-4433</v>
      </c>
    </row>
    <row r="17" spans="1:9" ht="12.75">
      <c r="A17" s="5" t="s">
        <v>77</v>
      </c>
      <c r="B17" s="5"/>
      <c r="C17" s="5"/>
      <c r="D17" s="59">
        <v>0</v>
      </c>
      <c r="E17" s="59">
        <v>0</v>
      </c>
      <c r="F17" s="59">
        <v>0</v>
      </c>
      <c r="G17" s="60">
        <f>G34</f>
        <v>0</v>
      </c>
      <c r="H17" s="59">
        <f>'is'!H42</f>
        <v>113764</v>
      </c>
      <c r="I17" s="59">
        <f>SUM(D17:H17)</f>
        <v>113764</v>
      </c>
    </row>
    <row r="18" spans="1:9" ht="12.75">
      <c r="A18" s="5"/>
      <c r="B18" s="5"/>
      <c r="C18" s="5"/>
      <c r="D18" s="59"/>
      <c r="E18" s="59"/>
      <c r="F18" s="59"/>
      <c r="G18" s="59"/>
      <c r="H18" s="59"/>
      <c r="I18" s="59"/>
    </row>
    <row r="19" spans="1:9" ht="13.5" thickBot="1">
      <c r="A19" s="5" t="str">
        <f>"At "&amp;'is'!$E$16</f>
        <v>At 30-09-03</v>
      </c>
      <c r="B19" s="5"/>
      <c r="C19" s="5"/>
      <c r="D19" s="62">
        <f aca="true" t="shared" si="0" ref="D19:I19">SUM(D14:D17)</f>
        <v>263160</v>
      </c>
      <c r="E19" s="62">
        <f t="shared" si="0"/>
        <v>12161</v>
      </c>
      <c r="F19" s="62">
        <f t="shared" si="0"/>
        <v>62325</v>
      </c>
      <c r="G19" s="62">
        <f t="shared" si="0"/>
        <v>37909</v>
      </c>
      <c r="H19" s="62">
        <f t="shared" si="0"/>
        <v>-234252</v>
      </c>
      <c r="I19" s="62">
        <f t="shared" si="0"/>
        <v>141303</v>
      </c>
    </row>
    <row r="20" spans="1:9" ht="12.75">
      <c r="A20" s="5"/>
      <c r="B20" s="5"/>
      <c r="C20" s="5"/>
      <c r="D20" s="66"/>
      <c r="E20" s="66"/>
      <c r="F20" s="66"/>
      <c r="G20" s="66"/>
      <c r="H20" s="66"/>
      <c r="I20" s="66"/>
    </row>
    <row r="21" spans="1:9" ht="12.75">
      <c r="A21" s="5"/>
      <c r="B21" s="5"/>
      <c r="C21" s="5"/>
      <c r="D21" s="66"/>
      <c r="E21" s="66"/>
      <c r="F21" s="66"/>
      <c r="G21" s="66"/>
      <c r="H21" s="66"/>
      <c r="I21" s="66"/>
    </row>
    <row r="22" spans="1:7" ht="12.75">
      <c r="A22" s="67" t="s">
        <v>78</v>
      </c>
      <c r="B22" s="5"/>
      <c r="C22" s="5"/>
      <c r="D22" s="66"/>
      <c r="E22" s="66"/>
      <c r="F22" s="66"/>
      <c r="G22" s="66"/>
    </row>
    <row r="23" spans="1:7" ht="12.75">
      <c r="A23" s="5"/>
      <c r="B23" s="5"/>
      <c r="C23" s="5"/>
      <c r="D23" s="63" t="s">
        <v>62</v>
      </c>
      <c r="E23" s="68"/>
      <c r="F23" s="68"/>
      <c r="G23" s="63"/>
    </row>
    <row r="24" spans="1:8" ht="12.75">
      <c r="A24" s="5"/>
      <c r="B24" s="5"/>
      <c r="C24" s="5"/>
      <c r="D24" s="5"/>
      <c r="E24" s="69" t="s">
        <v>74</v>
      </c>
      <c r="F24" s="69"/>
      <c r="G24" s="69"/>
      <c r="H24" s="66"/>
    </row>
    <row r="25" spans="1:8" ht="12.75">
      <c r="A25" s="5"/>
      <c r="B25" s="5"/>
      <c r="C25" s="5"/>
      <c r="D25" s="5"/>
      <c r="E25" s="69" t="s">
        <v>79</v>
      </c>
      <c r="F25" s="69" t="s">
        <v>80</v>
      </c>
      <c r="G25" s="69"/>
      <c r="H25" s="66"/>
    </row>
    <row r="26" spans="1:8" ht="12.75">
      <c r="A26" s="5"/>
      <c r="B26" s="5"/>
      <c r="C26" s="5"/>
      <c r="D26" s="57" t="s">
        <v>138</v>
      </c>
      <c r="E26" s="69" t="s">
        <v>81</v>
      </c>
      <c r="F26" s="69" t="s">
        <v>82</v>
      </c>
      <c r="G26" s="69"/>
      <c r="H26" s="66"/>
    </row>
    <row r="27" spans="1:8" ht="12.75">
      <c r="A27" s="5"/>
      <c r="B27" s="5"/>
      <c r="C27" s="5"/>
      <c r="D27" s="57" t="s">
        <v>69</v>
      </c>
      <c r="E27" s="69" t="s">
        <v>83</v>
      </c>
      <c r="F27" s="69" t="s">
        <v>69</v>
      </c>
      <c r="G27" s="69" t="s">
        <v>72</v>
      </c>
      <c r="H27" s="66"/>
    </row>
    <row r="28" spans="1:8" ht="13.5" thickBot="1">
      <c r="A28" s="5"/>
      <c r="B28" s="5"/>
      <c r="C28" s="5"/>
      <c r="D28" s="70" t="s">
        <v>9</v>
      </c>
      <c r="E28" s="70" t="s">
        <v>9</v>
      </c>
      <c r="F28" s="70" t="s">
        <v>9</v>
      </c>
      <c r="G28" s="70" t="s">
        <v>9</v>
      </c>
      <c r="H28" s="66"/>
    </row>
    <row r="29" spans="1:8" ht="12.75">
      <c r="A29" s="5"/>
      <c r="B29" s="5"/>
      <c r="C29" s="5"/>
      <c r="D29" s="5"/>
      <c r="E29" s="69"/>
      <c r="F29" s="69"/>
      <c r="G29" s="69"/>
      <c r="H29" s="66"/>
    </row>
    <row r="30" spans="1:8" ht="12.75">
      <c r="A30" s="5" t="str">
        <f>A14</f>
        <v>At 1-4-2003</v>
      </c>
      <c r="B30" s="5"/>
      <c r="C30" s="5"/>
      <c r="D30" s="59">
        <v>437</v>
      </c>
      <c r="E30" s="59">
        <v>26758</v>
      </c>
      <c r="F30" s="59">
        <v>15147</v>
      </c>
      <c r="G30" s="59">
        <f>SUM(D30:F30)</f>
        <v>42342</v>
      </c>
      <c r="H30" s="66"/>
    </row>
    <row r="31" spans="1:8" ht="12.75">
      <c r="A31" s="5" t="s">
        <v>74</v>
      </c>
      <c r="B31" s="5"/>
      <c r="C31" s="5"/>
      <c r="D31" s="59">
        <v>0</v>
      </c>
      <c r="E31" s="59">
        <v>0</v>
      </c>
      <c r="F31" s="59">
        <v>0</v>
      </c>
      <c r="G31" s="59">
        <f>SUM(D31:F31)</f>
        <v>0</v>
      </c>
      <c r="H31" s="66"/>
    </row>
    <row r="32" spans="1:8" ht="12.75">
      <c r="A32" s="5" t="s">
        <v>75</v>
      </c>
      <c r="B32" s="5"/>
      <c r="C32" s="5"/>
      <c r="D32" s="59">
        <v>0</v>
      </c>
      <c r="E32" s="59">
        <v>0</v>
      </c>
      <c r="F32" s="59">
        <v>0</v>
      </c>
      <c r="G32" s="59">
        <f>SUM(D32:F32)</f>
        <v>0</v>
      </c>
      <c r="H32" s="66"/>
    </row>
    <row r="33" spans="1:8" ht="12.75">
      <c r="A33" s="5" t="s">
        <v>76</v>
      </c>
      <c r="B33" s="5"/>
      <c r="C33" s="5"/>
      <c r="D33" s="59">
        <v>0</v>
      </c>
      <c r="E33" s="59">
        <v>0</v>
      </c>
      <c r="F33" s="59">
        <v>-4433</v>
      </c>
      <c r="G33" s="59">
        <f>SUM(D33:F33)</f>
        <v>-4433</v>
      </c>
      <c r="H33" s="66"/>
    </row>
    <row r="34" spans="1:8" ht="12.75">
      <c r="A34" s="5"/>
      <c r="B34" s="5"/>
      <c r="C34" s="5"/>
      <c r="D34" s="5"/>
      <c r="E34" s="7"/>
      <c r="F34" s="7"/>
      <c r="G34" s="7"/>
      <c r="H34" s="66"/>
    </row>
    <row r="35" spans="1:8" ht="13.5" thickBot="1">
      <c r="A35" s="5" t="str">
        <f>"At "&amp;'is'!$E$16</f>
        <v>At 30-09-03</v>
      </c>
      <c r="B35" s="5"/>
      <c r="C35" s="5"/>
      <c r="D35" s="62">
        <f>SUM(D30:D33)</f>
        <v>437</v>
      </c>
      <c r="E35" s="62">
        <f>SUM(E30:E33)</f>
        <v>26758</v>
      </c>
      <c r="F35" s="62">
        <f>SUM(F30:F33)</f>
        <v>10714</v>
      </c>
      <c r="G35" s="62">
        <f>SUM(G30:G34)</f>
        <v>37909</v>
      </c>
      <c r="H35" s="66"/>
    </row>
    <row r="36" ht="6.75" customHeight="1"/>
    <row r="39" spans="1:9" ht="12.75">
      <c r="A39" s="141" t="s">
        <v>137</v>
      </c>
      <c r="B39" s="5"/>
      <c r="C39" s="5"/>
      <c r="D39" s="5"/>
      <c r="E39" s="63" t="s">
        <v>62</v>
      </c>
      <c r="F39" s="63"/>
      <c r="G39" s="63"/>
      <c r="H39" s="5"/>
      <c r="I39" s="5"/>
    </row>
    <row r="40" spans="1:9" ht="12.75">
      <c r="A40" s="5"/>
      <c r="B40" s="5"/>
      <c r="C40" s="5"/>
      <c r="D40" s="57" t="s">
        <v>63</v>
      </c>
      <c r="E40" s="57" t="s">
        <v>63</v>
      </c>
      <c r="F40" s="57" t="s">
        <v>64</v>
      </c>
      <c r="G40" s="64" t="s">
        <v>65</v>
      </c>
      <c r="H40" s="57" t="s">
        <v>66</v>
      </c>
      <c r="I40" s="5"/>
    </row>
    <row r="41" spans="1:9" ht="12.75">
      <c r="A41" s="4"/>
      <c r="B41" s="5"/>
      <c r="C41" s="5"/>
      <c r="D41" s="57" t="s">
        <v>67</v>
      </c>
      <c r="E41" s="57" t="s">
        <v>68</v>
      </c>
      <c r="F41" s="57" t="s">
        <v>69</v>
      </c>
      <c r="G41" s="57" t="s">
        <v>70</v>
      </c>
      <c r="H41" s="57" t="s">
        <v>71</v>
      </c>
      <c r="I41" s="57" t="s">
        <v>72</v>
      </c>
    </row>
    <row r="42" spans="1:9" ht="13.5" thickBot="1">
      <c r="A42" s="5"/>
      <c r="B42" s="5"/>
      <c r="C42" s="5"/>
      <c r="D42" s="65" t="s">
        <v>9</v>
      </c>
      <c r="E42" s="65" t="s">
        <v>9</v>
      </c>
      <c r="F42" s="65" t="s">
        <v>9</v>
      </c>
      <c r="G42" s="65" t="s">
        <v>9</v>
      </c>
      <c r="H42" s="65" t="s">
        <v>9</v>
      </c>
      <c r="I42" s="65" t="s">
        <v>9</v>
      </c>
    </row>
    <row r="43" spans="1:9" ht="12.75">
      <c r="A43" s="4" t="s">
        <v>73</v>
      </c>
      <c r="B43" s="5"/>
      <c r="C43" s="5"/>
      <c r="D43" s="66"/>
      <c r="E43" s="66"/>
      <c r="F43" s="66"/>
      <c r="G43" s="66"/>
      <c r="H43" s="66"/>
      <c r="I43" s="66"/>
    </row>
    <row r="44" spans="1:9" ht="12.75">
      <c r="A44" s="5" t="s">
        <v>135</v>
      </c>
      <c r="B44" s="5"/>
      <c r="C44" s="5"/>
      <c r="D44" s="59">
        <v>263160</v>
      </c>
      <c r="E44" s="59">
        <v>12161</v>
      </c>
      <c r="F44" s="59">
        <v>69641</v>
      </c>
      <c r="G44" s="60">
        <f>+H59</f>
        <v>51371</v>
      </c>
      <c r="H44" s="59">
        <v>-413597</v>
      </c>
      <c r="I44" s="59">
        <f>SUM(D44:H44)</f>
        <v>-17264</v>
      </c>
    </row>
    <row r="45" spans="1:9" ht="12.75">
      <c r="A45" s="5" t="s">
        <v>148</v>
      </c>
      <c r="B45" s="5"/>
      <c r="C45" s="5"/>
      <c r="D45" s="59">
        <v>0</v>
      </c>
      <c r="E45" s="59">
        <v>0</v>
      </c>
      <c r="F45" s="59">
        <v>0</v>
      </c>
      <c r="G45" s="60">
        <f>H60</f>
        <v>1252</v>
      </c>
      <c r="H45" s="59">
        <v>0</v>
      </c>
      <c r="I45" s="59">
        <f>SUM(D45:H45)</f>
        <v>1252</v>
      </c>
    </row>
    <row r="46" spans="1:9" ht="12.75">
      <c r="A46" s="5" t="s">
        <v>141</v>
      </c>
      <c r="B46" s="5"/>
      <c r="C46" s="5"/>
      <c r="D46" s="59">
        <v>0</v>
      </c>
      <c r="E46" s="59">
        <v>0</v>
      </c>
      <c r="F46" s="59">
        <v>0</v>
      </c>
      <c r="G46" s="60">
        <f>H61</f>
        <v>0</v>
      </c>
      <c r="H46" s="59">
        <v>3823</v>
      </c>
      <c r="I46" s="59">
        <f>SUM(D46:H46)</f>
        <v>3823</v>
      </c>
    </row>
    <row r="47" spans="1:9" ht="12.75">
      <c r="A47" s="5"/>
      <c r="B47" s="5"/>
      <c r="C47" s="5"/>
      <c r="D47" s="59"/>
      <c r="E47" s="59"/>
      <c r="F47" s="59"/>
      <c r="G47" s="59"/>
      <c r="H47" s="59"/>
      <c r="I47" s="59"/>
    </row>
    <row r="48" spans="1:9" ht="13.5" thickBot="1">
      <c r="A48" s="5" t="str">
        <f>"At "&amp;'is'!$F$16</f>
        <v>At 30-09-02</v>
      </c>
      <c r="B48" s="5"/>
      <c r="C48" s="5"/>
      <c r="D48" s="62">
        <f aca="true" t="shared" si="1" ref="D48:I48">SUM(D44:D46)</f>
        <v>263160</v>
      </c>
      <c r="E48" s="62">
        <f t="shared" si="1"/>
        <v>12161</v>
      </c>
      <c r="F48" s="62">
        <f t="shared" si="1"/>
        <v>69641</v>
      </c>
      <c r="G48" s="62">
        <f t="shared" si="1"/>
        <v>52623</v>
      </c>
      <c r="H48" s="62">
        <f t="shared" si="1"/>
        <v>-409774</v>
      </c>
      <c r="I48" s="62">
        <f t="shared" si="1"/>
        <v>-12189</v>
      </c>
    </row>
    <row r="49" spans="1:9" ht="12.75">
      <c r="A49" s="5"/>
      <c r="B49" s="5"/>
      <c r="C49" s="5"/>
      <c r="D49" s="66"/>
      <c r="E49" s="66"/>
      <c r="F49" s="66"/>
      <c r="G49" s="66"/>
      <c r="H49" s="66"/>
      <c r="I49" s="66"/>
    </row>
    <row r="50" spans="1:9" ht="12.75">
      <c r="A50" s="5"/>
      <c r="B50" s="5"/>
      <c r="C50" s="5"/>
      <c r="D50" s="66"/>
      <c r="E50" s="66"/>
      <c r="F50" s="66"/>
      <c r="G50" s="66"/>
      <c r="H50" s="66"/>
      <c r="I50" s="66"/>
    </row>
    <row r="51" spans="1:7" ht="12.75">
      <c r="A51" s="67" t="s">
        <v>78</v>
      </c>
      <c r="B51" s="5"/>
      <c r="C51" s="5"/>
      <c r="D51" s="66"/>
      <c r="E51" s="66"/>
      <c r="F51" s="66"/>
      <c r="G51" s="66"/>
    </row>
    <row r="52" spans="1:8" ht="12.75">
      <c r="A52" s="5"/>
      <c r="B52" s="5"/>
      <c r="C52" s="5"/>
      <c r="D52" s="63" t="s">
        <v>62</v>
      </c>
      <c r="E52" s="68"/>
      <c r="F52" s="68"/>
      <c r="G52" s="63"/>
      <c r="H52" s="142"/>
    </row>
    <row r="53" spans="1:8" ht="12.75">
      <c r="A53" s="5"/>
      <c r="B53" s="5"/>
      <c r="C53" s="5"/>
      <c r="D53" s="5"/>
      <c r="E53" s="69" t="s">
        <v>74</v>
      </c>
      <c r="F53" s="69"/>
      <c r="G53" s="69"/>
      <c r="H53" s="69"/>
    </row>
    <row r="54" spans="1:8" ht="12.75">
      <c r="A54" s="5"/>
      <c r="B54" s="5"/>
      <c r="C54" s="5"/>
      <c r="D54" s="5"/>
      <c r="E54" s="69" t="s">
        <v>79</v>
      </c>
      <c r="F54" s="69" t="s">
        <v>80</v>
      </c>
      <c r="G54" s="69" t="s">
        <v>139</v>
      </c>
      <c r="H54" s="69"/>
    </row>
    <row r="55" spans="1:8" ht="12.75">
      <c r="A55" s="5"/>
      <c r="B55" s="5"/>
      <c r="C55" s="5"/>
      <c r="D55" s="57" t="s">
        <v>138</v>
      </c>
      <c r="E55" s="69" t="s">
        <v>81</v>
      </c>
      <c r="F55" s="69" t="s">
        <v>82</v>
      </c>
      <c r="G55" s="69" t="s">
        <v>69</v>
      </c>
      <c r="H55" s="69"/>
    </row>
    <row r="56" spans="1:8" ht="12.75">
      <c r="A56" s="5"/>
      <c r="B56" s="5"/>
      <c r="C56" s="5"/>
      <c r="D56" s="57" t="s">
        <v>69</v>
      </c>
      <c r="E56" s="69" t="s">
        <v>83</v>
      </c>
      <c r="F56" s="69" t="s">
        <v>69</v>
      </c>
      <c r="G56" s="69" t="s">
        <v>140</v>
      </c>
      <c r="H56" s="69" t="s">
        <v>72</v>
      </c>
    </row>
    <row r="57" spans="1:8" ht="13.5" thickBot="1">
      <c r="A57" s="5"/>
      <c r="B57" s="5"/>
      <c r="C57" s="5"/>
      <c r="D57" s="70" t="s">
        <v>9</v>
      </c>
      <c r="E57" s="70" t="s">
        <v>9</v>
      </c>
      <c r="F57" s="70" t="s">
        <v>9</v>
      </c>
      <c r="G57" s="70" t="s">
        <v>9</v>
      </c>
      <c r="H57" s="70" t="s">
        <v>9</v>
      </c>
    </row>
    <row r="58" spans="1:8" ht="12.75">
      <c r="A58" s="5"/>
      <c r="B58" s="5"/>
      <c r="C58" s="5"/>
      <c r="D58" s="5"/>
      <c r="E58" s="69"/>
      <c r="F58" s="69"/>
      <c r="G58" s="69"/>
      <c r="H58" s="69"/>
    </row>
    <row r="59" spans="1:8" ht="12.75">
      <c r="A59" s="5" t="str">
        <f>A44</f>
        <v>At 1-4-2002</v>
      </c>
      <c r="B59" s="5"/>
      <c r="C59" s="5"/>
      <c r="D59" s="59">
        <v>437</v>
      </c>
      <c r="E59" s="59">
        <v>26309</v>
      </c>
      <c r="F59" s="59">
        <v>15941</v>
      </c>
      <c r="G59" s="59">
        <v>8684</v>
      </c>
      <c r="H59" s="59">
        <f>SUM(D59:G59)</f>
        <v>51371</v>
      </c>
    </row>
    <row r="60" spans="1:8" ht="12.75">
      <c r="A60" s="5" t="s">
        <v>148</v>
      </c>
      <c r="B60" s="5"/>
      <c r="C60" s="5"/>
      <c r="D60" s="59">
        <v>0</v>
      </c>
      <c r="E60" s="59">
        <v>0</v>
      </c>
      <c r="F60" s="59">
        <v>1252</v>
      </c>
      <c r="G60" s="59">
        <v>0</v>
      </c>
      <c r="H60" s="59">
        <f>SUM(D60:G60)</f>
        <v>1252</v>
      </c>
    </row>
    <row r="61" spans="1:8" ht="12.75">
      <c r="A61" s="5"/>
      <c r="B61" s="5"/>
      <c r="C61" s="5"/>
      <c r="D61" s="5"/>
      <c r="E61" s="7"/>
      <c r="F61" s="7"/>
      <c r="G61" s="7"/>
      <c r="H61" s="7"/>
    </row>
    <row r="62" spans="1:8" ht="13.5" thickBot="1">
      <c r="A62" s="5" t="str">
        <f>"At "&amp;'is'!$F$16</f>
        <v>At 30-09-02</v>
      </c>
      <c r="B62" s="5"/>
      <c r="C62" s="5"/>
      <c r="D62" s="62">
        <f>SUM(D59:D60)</f>
        <v>437</v>
      </c>
      <c r="E62" s="62">
        <f>SUM(E59:E60)</f>
        <v>26309</v>
      </c>
      <c r="F62" s="62">
        <f>SUM(F59:F60)</f>
        <v>17193</v>
      </c>
      <c r="G62" s="62">
        <f>SUM(G59:G60)</f>
        <v>8684</v>
      </c>
      <c r="H62" s="62">
        <f>SUM(H59:H61)</f>
        <v>52623</v>
      </c>
    </row>
  </sheetData>
  <printOptions/>
  <pageMargins left="0.33" right="0.17" top="0.41" bottom="0.65" header="0.2" footer="0.29"/>
  <pageSetup firstPageNumber="3" useFirstPageNumber="1" horizontalDpi="300" verticalDpi="300" orientation="portrait" paperSize="9" scale="95" r:id="rId1"/>
  <headerFooter alignWithMargins="0">
    <oddFooter>&amp;LThe condensed consolidated statements of changes in equity should be read in conjunction with the audited financial statements for the year ended 31 March 2003 and the accompanying explanatory notes attached to the interim financial statements.&amp;R&amp;P</oddFooter>
  </headerFooter>
</worksheet>
</file>

<file path=xl/worksheets/sheet4.xml><?xml version="1.0" encoding="utf-8"?>
<worksheet xmlns="http://schemas.openxmlformats.org/spreadsheetml/2006/main" xmlns:r="http://schemas.openxmlformats.org/officeDocument/2006/relationships">
  <dimension ref="A1:J39"/>
  <sheetViews>
    <sheetView zoomScale="85" zoomScaleNormal="85" workbookViewId="0" topLeftCell="A1">
      <selection activeCell="D42" sqref="D42"/>
    </sheetView>
  </sheetViews>
  <sheetFormatPr defaultColWidth="9.140625" defaultRowHeight="12.75"/>
  <cols>
    <col min="1" max="6" width="9.140625" style="1" customWidth="1"/>
    <col min="7" max="7" width="15.7109375" style="1" customWidth="1"/>
    <col min="8" max="8" width="2.7109375" style="1" customWidth="1"/>
    <col min="9" max="9" width="15.7109375" style="1" customWidth="1"/>
    <col min="10" max="16384" width="9.140625" style="1" customWidth="1"/>
  </cols>
  <sheetData>
    <row r="1" spans="1:9" s="145" customFormat="1" ht="12.75">
      <c r="A1" s="56" t="str">
        <f>a</f>
        <v>KUMPULAN FIMA BERHAD</v>
      </c>
      <c r="B1" s="56"/>
      <c r="C1" s="56"/>
      <c r="D1" s="56"/>
      <c r="E1" s="56"/>
      <c r="F1" s="56"/>
      <c r="G1" s="56"/>
      <c r="H1" s="56"/>
      <c r="I1" s="56"/>
    </row>
    <row r="2" spans="1:9" ht="12.75">
      <c r="A2" s="32" t="str">
        <f>b</f>
        <v>(Company No.:11817-V)</v>
      </c>
      <c r="B2" s="32"/>
      <c r="C2" s="32"/>
      <c r="D2" s="32"/>
      <c r="E2" s="32"/>
      <c r="F2" s="32"/>
      <c r="G2" s="32"/>
      <c r="H2" s="32"/>
      <c r="I2" s="32"/>
    </row>
    <row r="3" spans="1:9" ht="12.75">
      <c r="A3" s="32" t="str">
        <f>d</f>
        <v>(Incorporated in Malaysia)</v>
      </c>
      <c r="B3" s="32"/>
      <c r="C3" s="32"/>
      <c r="D3" s="32"/>
      <c r="E3" s="32"/>
      <c r="F3" s="32"/>
      <c r="G3" s="32"/>
      <c r="H3" s="32"/>
      <c r="I3" s="32"/>
    </row>
    <row r="4" spans="1:9" ht="12.75">
      <c r="A4" s="32"/>
      <c r="B4" s="32"/>
      <c r="C4" s="32"/>
      <c r="D4" s="32"/>
      <c r="E4" s="32"/>
      <c r="F4" s="32"/>
      <c r="G4" s="32"/>
      <c r="H4" s="32"/>
      <c r="I4" s="32"/>
    </row>
    <row r="5" spans="1:9" ht="12.75">
      <c r="A5" s="55" t="s">
        <v>144</v>
      </c>
      <c r="B5" s="32"/>
      <c r="C5" s="32"/>
      <c r="D5" s="32"/>
      <c r="E5" s="32"/>
      <c r="F5" s="32"/>
      <c r="G5" s="32"/>
      <c r="H5" s="32"/>
      <c r="I5" s="32"/>
    </row>
    <row r="6" spans="1:9" ht="12.75">
      <c r="A6" s="55" t="str">
        <f>f</f>
        <v>Except as disclosed otherwise, the figures have not been audited</v>
      </c>
      <c r="B6" s="32"/>
      <c r="C6" s="32"/>
      <c r="D6" s="32"/>
      <c r="E6" s="32"/>
      <c r="F6" s="32"/>
      <c r="G6" s="32"/>
      <c r="H6" s="32"/>
      <c r="I6" s="32"/>
    </row>
    <row r="8" spans="1:9" ht="12.75">
      <c r="A8" s="5"/>
      <c r="B8" s="5"/>
      <c r="C8" s="5"/>
      <c r="D8" s="5"/>
      <c r="E8" s="5"/>
      <c r="F8" s="5"/>
      <c r="G8" s="57" t="s">
        <v>58</v>
      </c>
      <c r="I8" s="57" t="s">
        <v>58</v>
      </c>
    </row>
    <row r="9" spans="1:9" ht="13.5" thickBot="1">
      <c r="A9" s="5"/>
      <c r="B9" s="5"/>
      <c r="C9" s="5"/>
      <c r="D9" s="5"/>
      <c r="E9" s="5"/>
      <c r="F9" s="5"/>
      <c r="G9" s="58" t="str">
        <f>'is'!E16</f>
        <v>30-09-03</v>
      </c>
      <c r="I9" s="58" t="str">
        <f>'is'!I16</f>
        <v>30-09-02</v>
      </c>
    </row>
    <row r="10" spans="1:9" ht="12.75">
      <c r="A10" s="5"/>
      <c r="B10" s="5"/>
      <c r="C10" s="5"/>
      <c r="D10" s="5"/>
      <c r="E10" s="5"/>
      <c r="F10" s="5"/>
      <c r="G10" s="57" t="s">
        <v>9</v>
      </c>
      <c r="I10" s="57" t="s">
        <v>9</v>
      </c>
    </row>
    <row r="11" spans="1:9" ht="12.75">
      <c r="A11" s="5"/>
      <c r="B11" s="5"/>
      <c r="C11" s="5"/>
      <c r="D11" s="5"/>
      <c r="E11" s="5"/>
      <c r="F11" s="5"/>
      <c r="G11" s="148"/>
      <c r="H11" s="123"/>
      <c r="I11" s="148"/>
    </row>
    <row r="12" spans="1:9" ht="12.75">
      <c r="A12" s="5" t="s">
        <v>154</v>
      </c>
      <c r="B12" s="5"/>
      <c r="C12" s="5"/>
      <c r="D12" s="5"/>
      <c r="E12" s="5"/>
      <c r="F12" s="5"/>
      <c r="G12" s="61">
        <v>6245</v>
      </c>
      <c r="H12" s="149"/>
      <c r="I12" s="61">
        <v>-12744</v>
      </c>
    </row>
    <row r="13" spans="1:9" ht="12.75">
      <c r="A13" s="5"/>
      <c r="B13" s="5"/>
      <c r="C13" s="5"/>
      <c r="D13" s="5"/>
      <c r="E13" s="5"/>
      <c r="F13" s="5"/>
      <c r="G13" s="61"/>
      <c r="H13" s="149"/>
      <c r="I13" s="61"/>
    </row>
    <row r="14" spans="1:9" ht="12.75">
      <c r="A14" s="29" t="s">
        <v>155</v>
      </c>
      <c r="B14" s="5"/>
      <c r="C14" s="5"/>
      <c r="D14" s="5"/>
      <c r="E14" s="5"/>
      <c r="F14" s="5"/>
      <c r="G14" s="61">
        <v>3207</v>
      </c>
      <c r="H14" s="149"/>
      <c r="I14" s="61">
        <v>-5546</v>
      </c>
    </row>
    <row r="15" spans="1:9" ht="12.75">
      <c r="A15" s="29"/>
      <c r="B15" s="5"/>
      <c r="C15" s="5"/>
      <c r="D15" s="5"/>
      <c r="E15" s="5"/>
      <c r="F15" s="5"/>
      <c r="G15" s="61"/>
      <c r="H15" s="149"/>
      <c r="I15" s="61"/>
    </row>
    <row r="16" spans="1:9" ht="12.75">
      <c r="A16" s="29" t="s">
        <v>156</v>
      </c>
      <c r="B16" s="5"/>
      <c r="C16" s="5"/>
      <c r="D16" s="5"/>
      <c r="E16" s="5"/>
      <c r="F16" s="5"/>
      <c r="G16" s="61">
        <v>-17009</v>
      </c>
      <c r="H16" s="149"/>
      <c r="I16" s="61">
        <v>7118</v>
      </c>
    </row>
    <row r="17" spans="1:9" ht="12.75">
      <c r="A17" s="29"/>
      <c r="B17" s="5"/>
      <c r="C17" s="5"/>
      <c r="D17" s="5"/>
      <c r="E17" s="5"/>
      <c r="F17" s="5"/>
      <c r="G17" s="150"/>
      <c r="H17" s="149"/>
      <c r="I17" s="150"/>
    </row>
    <row r="18" spans="1:9" ht="12.75">
      <c r="A18" s="4" t="s">
        <v>165</v>
      </c>
      <c r="B18" s="5"/>
      <c r="C18" s="5"/>
      <c r="D18" s="5"/>
      <c r="E18" s="5"/>
      <c r="F18" s="5"/>
      <c r="G18" s="59">
        <f>+G12+G14+G16</f>
        <v>-7557</v>
      </c>
      <c r="H18" s="149"/>
      <c r="I18" s="59">
        <f>+I12+I14+I16</f>
        <v>-11172</v>
      </c>
    </row>
    <row r="19" spans="1:9" ht="12.75">
      <c r="A19" s="4"/>
      <c r="B19" s="5"/>
      <c r="C19" s="5"/>
      <c r="D19" s="5"/>
      <c r="E19" s="5"/>
      <c r="F19" s="5"/>
      <c r="G19" s="59"/>
      <c r="H19" s="149"/>
      <c r="I19" s="59"/>
    </row>
    <row r="20" spans="1:9" ht="12.75">
      <c r="A20" s="4" t="s">
        <v>166</v>
      </c>
      <c r="B20" s="5"/>
      <c r="C20" s="5"/>
      <c r="D20" s="5"/>
      <c r="E20" s="5"/>
      <c r="F20" s="5"/>
      <c r="G20" s="59"/>
      <c r="H20" s="2"/>
      <c r="I20" s="59"/>
    </row>
    <row r="21" spans="1:9" ht="12.75">
      <c r="A21" s="4" t="s">
        <v>167</v>
      </c>
      <c r="B21" s="5"/>
      <c r="C21" s="5"/>
      <c r="D21" s="5"/>
      <c r="E21" s="5"/>
      <c r="F21" s="5"/>
      <c r="G21" s="59">
        <f>'bs'!H23-8201</f>
        <v>24434</v>
      </c>
      <c r="H21" s="2"/>
      <c r="I21" s="2">
        <v>27693</v>
      </c>
    </row>
    <row r="22" spans="1:9" ht="12.75">
      <c r="A22" s="4"/>
      <c r="B22" s="5"/>
      <c r="C22" s="5"/>
      <c r="D22" s="5"/>
      <c r="E22" s="5"/>
      <c r="F22" s="5"/>
      <c r="G22" s="59"/>
      <c r="H22" s="2"/>
      <c r="I22" s="2"/>
    </row>
    <row r="23" spans="1:9" ht="12.75">
      <c r="A23" s="4" t="s">
        <v>168</v>
      </c>
      <c r="B23" s="5"/>
      <c r="C23" s="5"/>
      <c r="D23" s="5"/>
      <c r="E23" s="5"/>
      <c r="F23" s="5"/>
      <c r="G23" s="59"/>
      <c r="H23" s="2"/>
      <c r="I23" s="2"/>
    </row>
    <row r="24" spans="1:9" ht="13.5" thickBot="1">
      <c r="A24" s="4" t="s">
        <v>171</v>
      </c>
      <c r="B24" s="5"/>
      <c r="C24" s="5"/>
      <c r="D24" s="5"/>
      <c r="E24" s="5"/>
      <c r="F24" s="5"/>
      <c r="G24" s="62">
        <f>SUM(G18:G21)</f>
        <v>16877</v>
      </c>
      <c r="H24" s="2"/>
      <c r="I24" s="62">
        <f>SUM(I18:I21)</f>
        <v>16521</v>
      </c>
    </row>
    <row r="25" spans="1:9" ht="12.75">
      <c r="A25" s="5"/>
      <c r="B25" s="5"/>
      <c r="C25" s="5"/>
      <c r="D25" s="5"/>
      <c r="E25" s="5"/>
      <c r="F25" s="5"/>
      <c r="G25" s="61"/>
      <c r="H25" s="2"/>
      <c r="I25" s="2"/>
    </row>
    <row r="26" spans="1:9" ht="12.75">
      <c r="A26" s="4" t="s">
        <v>172</v>
      </c>
      <c r="B26" s="5"/>
      <c r="C26" s="5"/>
      <c r="D26" s="5"/>
      <c r="E26" s="5"/>
      <c r="F26" s="5"/>
      <c r="G26" s="61"/>
      <c r="H26" s="2"/>
      <c r="I26" s="2"/>
    </row>
    <row r="27" spans="1:9" ht="12.75">
      <c r="A27" s="4" t="s">
        <v>169</v>
      </c>
      <c r="B27" s="5"/>
      <c r="C27" s="5"/>
      <c r="D27" s="5"/>
      <c r="E27" s="5"/>
      <c r="F27" s="5"/>
      <c r="G27" s="61"/>
      <c r="H27" s="2"/>
      <c r="I27" s="2"/>
    </row>
    <row r="28" spans="1:9" ht="12.75">
      <c r="A28" s="4"/>
      <c r="B28" s="5"/>
      <c r="C28" s="5"/>
      <c r="D28" s="5"/>
      <c r="E28" s="5"/>
      <c r="F28" s="5"/>
      <c r="G28" s="61"/>
      <c r="H28" s="2"/>
      <c r="I28" s="2"/>
    </row>
    <row r="29" spans="1:10" ht="12.75">
      <c r="A29" s="16" t="s">
        <v>59</v>
      </c>
      <c r="B29" s="5"/>
      <c r="C29" s="5"/>
      <c r="D29" s="5"/>
      <c r="E29" s="5"/>
      <c r="F29" s="5"/>
      <c r="G29" s="59">
        <f>'bs'!F23-G30</f>
        <v>13017</v>
      </c>
      <c r="H29" s="2"/>
      <c r="I29" s="2">
        <v>17107</v>
      </c>
      <c r="J29" s="2"/>
    </row>
    <row r="30" spans="1:10" ht="12.75">
      <c r="A30" s="16" t="s">
        <v>60</v>
      </c>
      <c r="B30" s="5"/>
      <c r="C30" s="5"/>
      <c r="D30" s="5"/>
      <c r="E30" s="5"/>
      <c r="F30" s="5"/>
      <c r="G30" s="59">
        <v>12849</v>
      </c>
      <c r="H30" s="2"/>
      <c r="I30" s="2">
        <v>5382</v>
      </c>
      <c r="J30" s="2"/>
    </row>
    <row r="31" spans="1:10" ht="12.75">
      <c r="A31" s="16" t="s">
        <v>170</v>
      </c>
      <c r="B31" s="5"/>
      <c r="C31" s="5"/>
      <c r="D31" s="5"/>
      <c r="E31" s="5"/>
      <c r="F31" s="5"/>
      <c r="G31" s="59">
        <v>-8989</v>
      </c>
      <c r="H31" s="2"/>
      <c r="I31" s="2">
        <v>-5968</v>
      </c>
      <c r="J31" s="59"/>
    </row>
    <row r="32" spans="1:9" ht="13.5" thickBot="1">
      <c r="A32" s="5"/>
      <c r="B32" s="5"/>
      <c r="C32" s="5"/>
      <c r="D32" s="5"/>
      <c r="E32" s="5"/>
      <c r="F32" s="5"/>
      <c r="G32" s="62">
        <f>SUM(G29:G31)</f>
        <v>16877</v>
      </c>
      <c r="H32" s="2"/>
      <c r="I32" s="62">
        <f>SUM(I29:I31)</f>
        <v>16521</v>
      </c>
    </row>
    <row r="33" spans="7:9" ht="12.75">
      <c r="G33" s="2">
        <f>G24-G32</f>
        <v>0</v>
      </c>
      <c r="H33" s="2"/>
      <c r="I33" s="2">
        <f>I24-I32</f>
        <v>0</v>
      </c>
    </row>
    <row r="34" spans="7:9" ht="12.75">
      <c r="G34" s="2"/>
      <c r="H34" s="2"/>
      <c r="I34" s="2"/>
    </row>
    <row r="35" ht="12.75">
      <c r="G35" s="2"/>
    </row>
    <row r="36" ht="12.75">
      <c r="G36" s="2"/>
    </row>
    <row r="37" ht="12.75">
      <c r="G37" s="2"/>
    </row>
    <row r="38" ht="12.75">
      <c r="G38" s="2"/>
    </row>
    <row r="39" ht="12.75">
      <c r="G39" s="2"/>
    </row>
  </sheetData>
  <printOptions/>
  <pageMargins left="0.75" right="0.1" top="0.75" bottom="0.75" header="0.2" footer="0.5"/>
  <pageSetup firstPageNumber="4" useFirstPageNumber="1" horizontalDpi="300" verticalDpi="300" orientation="portrait" paperSize="9" scale="95" r:id="rId1"/>
  <headerFooter alignWithMargins="0">
    <oddFooter>&amp;LThe condensed consolidated cash flow statements should be read in conjunction with the audited financial statements for the year ended 31 March 2003 and the accompanying explanatory notes attached to the interim financial statements.&amp;R&amp;P</oddFooter>
  </headerFooter>
</worksheet>
</file>

<file path=xl/worksheets/sheet5.xml><?xml version="1.0" encoding="utf-8"?>
<worksheet xmlns="http://schemas.openxmlformats.org/spreadsheetml/2006/main" xmlns:r="http://schemas.openxmlformats.org/officeDocument/2006/relationships">
  <dimension ref="A1:IU161"/>
  <sheetViews>
    <sheetView showGridLines="0" zoomScale="90" zoomScaleNormal="90" zoomScaleSheetLayoutView="90" workbookViewId="0" topLeftCell="A1">
      <selection activeCell="A1" sqref="A1"/>
    </sheetView>
  </sheetViews>
  <sheetFormatPr defaultColWidth="9.140625" defaultRowHeight="12.75"/>
  <cols>
    <col min="1" max="1" width="7.28125" style="71" customWidth="1"/>
    <col min="2" max="5" width="9.140625" style="71" customWidth="1"/>
    <col min="6" max="6" width="12.57421875" style="71" customWidth="1"/>
    <col min="7" max="7" width="12.7109375" style="71" customWidth="1"/>
    <col min="8" max="8" width="0.85546875" style="71" customWidth="1"/>
    <col min="9" max="9" width="12.7109375" style="71" customWidth="1"/>
    <col min="10" max="11" width="9.140625" style="71" customWidth="1"/>
    <col min="12" max="12" width="10.7109375" style="71" bestFit="1" customWidth="1"/>
    <col min="13" max="13" width="14.00390625" style="71" bestFit="1" customWidth="1"/>
    <col min="14" max="14" width="13.28125" style="71" customWidth="1"/>
    <col min="15" max="16384" width="9.140625" style="71" customWidth="1"/>
  </cols>
  <sheetData>
    <row r="1" spans="1:9" ht="14.25">
      <c r="A1" s="71" t="s">
        <v>1</v>
      </c>
      <c r="I1" s="100"/>
    </row>
    <row r="2" ht="14.25">
      <c r="A2" s="71" t="s">
        <v>133</v>
      </c>
    </row>
    <row r="3" spans="12:255" s="72" customFormat="1" ht="14.25">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c r="IL3" s="71"/>
      <c r="IM3" s="71"/>
      <c r="IN3" s="71"/>
      <c r="IO3" s="71"/>
      <c r="IP3" s="71"/>
      <c r="IQ3" s="71"/>
      <c r="IR3" s="71"/>
      <c r="IS3" s="71"/>
      <c r="IT3" s="71"/>
      <c r="IU3" s="71"/>
    </row>
    <row r="5" spans="1:13" ht="15">
      <c r="A5" s="73"/>
      <c r="B5" s="73"/>
      <c r="C5" s="74"/>
      <c r="D5" s="74"/>
      <c r="E5" s="74"/>
      <c r="F5" s="74"/>
      <c r="G5" s="74"/>
      <c r="H5" s="74"/>
      <c r="I5" s="74"/>
      <c r="J5" s="74"/>
      <c r="L5" s="74"/>
      <c r="M5" s="75"/>
    </row>
    <row r="6" spans="1:13" ht="15">
      <c r="A6" s="76"/>
      <c r="B6" s="76"/>
      <c r="C6" s="77"/>
      <c r="D6" s="77"/>
      <c r="E6" s="74"/>
      <c r="F6" s="74"/>
      <c r="G6" s="74"/>
      <c r="H6" s="74"/>
      <c r="I6" s="77"/>
      <c r="J6" s="74"/>
      <c r="K6" s="74"/>
      <c r="L6" s="74"/>
      <c r="M6" s="75"/>
    </row>
    <row r="7" spans="1:13" ht="15">
      <c r="A7" s="77"/>
      <c r="B7" s="76"/>
      <c r="C7" s="77"/>
      <c r="D7" s="77"/>
      <c r="E7" s="78"/>
      <c r="F7" s="78"/>
      <c r="G7" s="78"/>
      <c r="H7" s="78"/>
      <c r="I7" s="78"/>
      <c r="J7" s="78"/>
      <c r="K7" s="79"/>
      <c r="L7" s="78"/>
      <c r="M7" s="75"/>
    </row>
    <row r="8" spans="1:13" ht="15">
      <c r="A8" s="107" t="s">
        <v>92</v>
      </c>
      <c r="B8" s="76"/>
      <c r="C8" s="77"/>
      <c r="D8" s="77"/>
      <c r="E8" s="78"/>
      <c r="F8" s="78"/>
      <c r="G8" s="78"/>
      <c r="H8" s="78"/>
      <c r="I8" s="78"/>
      <c r="J8" s="78"/>
      <c r="K8" s="79"/>
      <c r="L8" s="78"/>
      <c r="M8" s="75"/>
    </row>
    <row r="9" spans="1:13" ht="6" customHeight="1">
      <c r="A9" s="77"/>
      <c r="B9" s="76"/>
      <c r="C9" s="77"/>
      <c r="D9" s="77"/>
      <c r="E9" s="78"/>
      <c r="F9" s="78"/>
      <c r="G9" s="78"/>
      <c r="H9" s="78"/>
      <c r="I9" s="78"/>
      <c r="J9" s="78"/>
      <c r="K9" s="79"/>
      <c r="L9" s="78"/>
      <c r="M9" s="75"/>
    </row>
    <row r="10" spans="1:13" ht="14.25">
      <c r="A10" s="77"/>
      <c r="B10" s="77"/>
      <c r="C10" s="77"/>
      <c r="D10" s="77"/>
      <c r="E10" s="78"/>
      <c r="F10" s="78"/>
      <c r="G10" s="78"/>
      <c r="H10" s="78"/>
      <c r="I10" s="78"/>
      <c r="J10" s="78"/>
      <c r="K10" s="79"/>
      <c r="L10" s="78"/>
      <c r="M10" s="75"/>
    </row>
    <row r="11" spans="1:13" ht="14.25">
      <c r="A11" s="77"/>
      <c r="B11" s="77"/>
      <c r="C11" s="77"/>
      <c r="D11" s="77"/>
      <c r="E11" s="78"/>
      <c r="F11" s="78"/>
      <c r="G11" s="78"/>
      <c r="H11" s="78"/>
      <c r="I11" s="78"/>
      <c r="J11" s="78"/>
      <c r="K11" s="79"/>
      <c r="L11" s="78"/>
      <c r="M11" s="75"/>
    </row>
    <row r="12" spans="1:13" ht="14.25">
      <c r="A12" s="77"/>
      <c r="B12" s="77"/>
      <c r="C12" s="77"/>
      <c r="D12" s="77"/>
      <c r="E12" s="78"/>
      <c r="F12" s="78"/>
      <c r="G12" s="78"/>
      <c r="H12" s="78"/>
      <c r="I12" s="78"/>
      <c r="J12" s="78"/>
      <c r="K12" s="79"/>
      <c r="L12" s="78"/>
      <c r="M12" s="75"/>
    </row>
    <row r="13" spans="1:13" ht="14.25">
      <c r="A13" s="77"/>
      <c r="B13" s="77"/>
      <c r="C13" s="77"/>
      <c r="D13" s="77"/>
      <c r="E13" s="78"/>
      <c r="F13" s="78"/>
      <c r="G13" s="78"/>
      <c r="H13" s="78"/>
      <c r="I13" s="78"/>
      <c r="J13" s="78"/>
      <c r="K13" s="79"/>
      <c r="L13" s="78"/>
      <c r="M13" s="75"/>
    </row>
    <row r="14" spans="1:13" ht="14.25">
      <c r="A14" s="77"/>
      <c r="B14" s="77"/>
      <c r="C14" s="77"/>
      <c r="D14" s="77"/>
      <c r="E14" s="78"/>
      <c r="F14" s="78"/>
      <c r="G14" s="78"/>
      <c r="H14" s="78"/>
      <c r="I14" s="78"/>
      <c r="J14" s="78"/>
      <c r="K14" s="79"/>
      <c r="L14" s="78"/>
      <c r="M14" s="75"/>
    </row>
    <row r="15" spans="1:13" ht="14.25">
      <c r="A15" s="80"/>
      <c r="B15" s="77"/>
      <c r="C15" s="77"/>
      <c r="D15" s="77"/>
      <c r="E15" s="78"/>
      <c r="F15" s="78"/>
      <c r="G15" s="78"/>
      <c r="H15" s="78"/>
      <c r="I15" s="78"/>
      <c r="J15" s="78"/>
      <c r="K15" s="79"/>
      <c r="L15" s="78"/>
      <c r="M15" s="75"/>
    </row>
    <row r="16" spans="1:13" ht="15">
      <c r="A16" s="76"/>
      <c r="B16" s="76"/>
      <c r="C16" s="76"/>
      <c r="D16" s="76"/>
      <c r="E16" s="81"/>
      <c r="F16" s="81"/>
      <c r="G16" s="81"/>
      <c r="H16" s="81"/>
      <c r="I16" s="81"/>
      <c r="J16" s="81"/>
      <c r="K16" s="82"/>
      <c r="L16" s="81"/>
      <c r="M16" s="75"/>
    </row>
    <row r="17" spans="1:13" ht="15">
      <c r="A17" s="76"/>
      <c r="B17" s="76"/>
      <c r="C17" s="76"/>
      <c r="D17" s="76"/>
      <c r="E17" s="81"/>
      <c r="F17" s="81"/>
      <c r="G17" s="81"/>
      <c r="H17" s="81"/>
      <c r="I17" s="81"/>
      <c r="J17" s="81"/>
      <c r="K17" s="82"/>
      <c r="L17" s="81"/>
      <c r="M17" s="75"/>
    </row>
    <row r="18" spans="1:13" ht="15">
      <c r="A18" s="76"/>
      <c r="B18" s="76"/>
      <c r="C18" s="76"/>
      <c r="D18" s="76"/>
      <c r="E18" s="81"/>
      <c r="F18" s="81"/>
      <c r="G18" s="81"/>
      <c r="H18" s="81"/>
      <c r="I18" s="81"/>
      <c r="J18" s="81"/>
      <c r="K18" s="82"/>
      <c r="L18" s="81"/>
      <c r="M18" s="75"/>
    </row>
    <row r="19" spans="1:13" ht="15">
      <c r="A19" s="76"/>
      <c r="B19" s="76"/>
      <c r="C19" s="76"/>
      <c r="D19" s="76"/>
      <c r="E19" s="81"/>
      <c r="F19" s="81"/>
      <c r="G19" s="81"/>
      <c r="H19" s="81"/>
      <c r="I19" s="81"/>
      <c r="J19" s="81"/>
      <c r="K19" s="82"/>
      <c r="L19" s="81"/>
      <c r="M19" s="75"/>
    </row>
    <row r="20" spans="1:13" ht="15">
      <c r="A20" s="76"/>
      <c r="B20" s="76"/>
      <c r="C20" s="76"/>
      <c r="D20" s="76"/>
      <c r="E20" s="81"/>
      <c r="F20" s="81"/>
      <c r="G20" s="81"/>
      <c r="H20" s="81"/>
      <c r="I20" s="81"/>
      <c r="J20" s="81"/>
      <c r="K20" s="82"/>
      <c r="L20" s="81"/>
      <c r="M20" s="75"/>
    </row>
    <row r="21" spans="1:13" ht="15">
      <c r="A21" s="76"/>
      <c r="B21" s="76"/>
      <c r="C21" s="76"/>
      <c r="D21" s="76"/>
      <c r="E21" s="81"/>
      <c r="F21" s="81"/>
      <c r="G21" s="81"/>
      <c r="H21" s="81"/>
      <c r="I21" s="81"/>
      <c r="J21" s="81"/>
      <c r="K21" s="82"/>
      <c r="L21" s="81"/>
      <c r="M21" s="75"/>
    </row>
    <row r="22" spans="1:13" ht="15">
      <c r="A22" s="76"/>
      <c r="B22" s="76"/>
      <c r="C22" s="76"/>
      <c r="D22" s="76"/>
      <c r="E22" s="81"/>
      <c r="F22" s="81"/>
      <c r="G22" s="81"/>
      <c r="H22" s="81"/>
      <c r="I22" s="81"/>
      <c r="J22" s="81"/>
      <c r="K22" s="82"/>
      <c r="L22" s="81"/>
      <c r="M22" s="75"/>
    </row>
    <row r="23" spans="1:13" ht="15">
      <c r="A23" s="76"/>
      <c r="B23" s="76"/>
      <c r="C23" s="76"/>
      <c r="D23" s="76"/>
      <c r="E23" s="81"/>
      <c r="F23" s="81"/>
      <c r="G23" s="81"/>
      <c r="H23" s="81"/>
      <c r="I23" s="81"/>
      <c r="J23" s="81"/>
      <c r="K23" s="82"/>
      <c r="L23" s="81"/>
      <c r="M23" s="75"/>
    </row>
    <row r="24" spans="1:13" ht="15">
      <c r="A24" s="76"/>
      <c r="B24" s="76"/>
      <c r="C24" s="76"/>
      <c r="D24" s="76"/>
      <c r="E24" s="81"/>
      <c r="F24" s="81"/>
      <c r="G24" s="81"/>
      <c r="H24" s="81"/>
      <c r="I24" s="81"/>
      <c r="J24" s="81"/>
      <c r="K24" s="82"/>
      <c r="L24" s="81"/>
      <c r="M24" s="75"/>
    </row>
    <row r="25" spans="1:13" ht="15">
      <c r="A25" s="76"/>
      <c r="B25" s="76"/>
      <c r="C25" s="76"/>
      <c r="D25" s="76"/>
      <c r="E25" s="81"/>
      <c r="F25" s="81"/>
      <c r="G25" s="81"/>
      <c r="H25" s="81"/>
      <c r="I25" s="81"/>
      <c r="J25" s="81"/>
      <c r="K25" s="82"/>
      <c r="L25" s="81"/>
      <c r="M25" s="75"/>
    </row>
    <row r="26" spans="1:13" ht="15">
      <c r="A26" s="76"/>
      <c r="B26" s="76"/>
      <c r="C26" s="76"/>
      <c r="D26" s="76"/>
      <c r="E26" s="81"/>
      <c r="F26" s="81"/>
      <c r="G26" s="81"/>
      <c r="H26" s="81"/>
      <c r="I26" s="81"/>
      <c r="J26" s="81"/>
      <c r="K26" s="82"/>
      <c r="L26" s="81"/>
      <c r="M26" s="75"/>
    </row>
    <row r="27" spans="1:13" ht="15">
      <c r="A27" s="76"/>
      <c r="B27" s="76"/>
      <c r="C27" s="76"/>
      <c r="D27" s="76"/>
      <c r="E27" s="81"/>
      <c r="F27" s="81"/>
      <c r="G27" s="81"/>
      <c r="H27" s="81"/>
      <c r="I27" s="81"/>
      <c r="J27" s="81"/>
      <c r="K27" s="82"/>
      <c r="L27" s="81"/>
      <c r="M27" s="75"/>
    </row>
    <row r="28" spans="1:13" ht="14.25">
      <c r="A28" s="77"/>
      <c r="B28" s="77"/>
      <c r="C28" s="77"/>
      <c r="D28" s="77"/>
      <c r="E28" s="78"/>
      <c r="F28" s="78"/>
      <c r="G28" s="78"/>
      <c r="H28" s="78"/>
      <c r="I28" s="78"/>
      <c r="J28" s="78"/>
      <c r="K28" s="79"/>
      <c r="L28" s="78"/>
      <c r="M28" s="75"/>
    </row>
    <row r="29" spans="1:13" ht="14.25">
      <c r="A29" s="77"/>
      <c r="B29" s="77"/>
      <c r="C29" s="77"/>
      <c r="D29" s="77"/>
      <c r="E29" s="78"/>
      <c r="F29" s="78"/>
      <c r="G29" s="83"/>
      <c r="H29" s="83"/>
      <c r="I29" s="78"/>
      <c r="J29" s="79"/>
      <c r="K29" s="79"/>
      <c r="L29" s="83"/>
      <c r="M29" s="75"/>
    </row>
    <row r="30" spans="1:13" ht="14.25">
      <c r="A30" s="77"/>
      <c r="B30" s="77"/>
      <c r="C30" s="77"/>
      <c r="D30" s="77"/>
      <c r="E30" s="78"/>
      <c r="F30" s="78"/>
      <c r="G30" s="83"/>
      <c r="H30" s="83"/>
      <c r="I30" s="78"/>
      <c r="J30" s="79"/>
      <c r="K30" s="79"/>
      <c r="L30" s="83"/>
      <c r="M30" s="75"/>
    </row>
    <row r="31" spans="1:13" ht="14.25">
      <c r="A31" s="80"/>
      <c r="B31" s="77"/>
      <c r="C31" s="77"/>
      <c r="D31" s="77"/>
      <c r="E31" s="78"/>
      <c r="F31" s="78"/>
      <c r="G31" s="83"/>
      <c r="H31" s="83"/>
      <c r="I31" s="78"/>
      <c r="J31" s="79"/>
      <c r="K31" s="79"/>
      <c r="L31" s="83"/>
      <c r="M31" s="75"/>
    </row>
    <row r="32" spans="1:13" ht="14.25">
      <c r="A32" s="77"/>
      <c r="B32" s="77"/>
      <c r="C32" s="77"/>
      <c r="D32" s="77"/>
      <c r="E32" s="78"/>
      <c r="F32" s="78"/>
      <c r="G32" s="83"/>
      <c r="H32" s="83"/>
      <c r="I32" s="78"/>
      <c r="J32" s="79"/>
      <c r="K32" s="79"/>
      <c r="L32" s="83"/>
      <c r="M32" s="75"/>
    </row>
    <row r="33" spans="1:13" ht="14.25">
      <c r="A33" s="77"/>
      <c r="B33" s="77"/>
      <c r="C33" s="77"/>
      <c r="D33" s="77"/>
      <c r="E33" s="78"/>
      <c r="F33" s="78"/>
      <c r="G33" s="78"/>
      <c r="H33" s="78"/>
      <c r="I33" s="78"/>
      <c r="J33" s="78"/>
      <c r="K33" s="79"/>
      <c r="L33" s="78"/>
      <c r="M33" s="75"/>
    </row>
    <row r="34" spans="1:13" ht="14.25">
      <c r="A34" s="77"/>
      <c r="B34" s="77"/>
      <c r="C34" s="77"/>
      <c r="D34" s="77"/>
      <c r="E34" s="78"/>
      <c r="F34" s="78"/>
      <c r="G34" s="83"/>
      <c r="H34" s="83"/>
      <c r="I34" s="78"/>
      <c r="J34" s="79"/>
      <c r="K34" s="79"/>
      <c r="L34" s="83"/>
      <c r="M34" s="75"/>
    </row>
    <row r="35" spans="1:13" ht="14.25">
      <c r="A35" s="77"/>
      <c r="B35" s="77"/>
      <c r="C35" s="77"/>
      <c r="D35" s="77"/>
      <c r="E35" s="78"/>
      <c r="F35" s="78"/>
      <c r="G35" s="83"/>
      <c r="H35" s="83"/>
      <c r="I35" s="78"/>
      <c r="J35" s="79"/>
      <c r="K35" s="79"/>
      <c r="L35" s="83"/>
      <c r="M35" s="75"/>
    </row>
    <row r="36" spans="1:13" ht="15">
      <c r="A36" s="76"/>
      <c r="B36" s="76"/>
      <c r="C36" s="76"/>
      <c r="D36" s="76"/>
      <c r="E36" s="84"/>
      <c r="F36" s="81"/>
      <c r="G36" s="84"/>
      <c r="H36" s="84"/>
      <c r="I36" s="81"/>
      <c r="J36" s="84"/>
      <c r="K36" s="82"/>
      <c r="L36" s="84"/>
      <c r="M36" s="75"/>
    </row>
    <row r="37" spans="1:13" ht="14.25">
      <c r="A37" s="77"/>
      <c r="B37" s="77"/>
      <c r="C37" s="77"/>
      <c r="D37" s="77"/>
      <c r="E37" s="78"/>
      <c r="F37" s="78"/>
      <c r="G37" s="83"/>
      <c r="H37" s="83"/>
      <c r="I37" s="78"/>
      <c r="J37" s="79"/>
      <c r="K37" s="79"/>
      <c r="L37" s="83"/>
      <c r="M37" s="75"/>
    </row>
    <row r="38" spans="1:13" ht="14.25">
      <c r="A38" s="77"/>
      <c r="B38" s="77"/>
      <c r="C38" s="77"/>
      <c r="D38" s="77"/>
      <c r="E38" s="85"/>
      <c r="F38" s="85"/>
      <c r="G38" s="83"/>
      <c r="H38" s="83"/>
      <c r="I38" s="78"/>
      <c r="J38" s="79"/>
      <c r="K38" s="79"/>
      <c r="L38" s="83"/>
      <c r="M38" s="75"/>
    </row>
    <row r="39" spans="1:13" ht="15">
      <c r="A39" s="76"/>
      <c r="B39" s="76"/>
      <c r="C39" s="76"/>
      <c r="D39" s="76"/>
      <c r="E39" s="86"/>
      <c r="F39" s="86"/>
      <c r="G39" s="86"/>
      <c r="H39" s="86"/>
      <c r="I39" s="86"/>
      <c r="J39" s="86"/>
      <c r="K39" s="86"/>
      <c r="L39" s="86"/>
      <c r="M39" s="75"/>
    </row>
    <row r="40" spans="1:13" ht="14.25">
      <c r="A40" s="77"/>
      <c r="B40" s="77"/>
      <c r="C40" s="77"/>
      <c r="D40" s="77"/>
      <c r="E40" s="87"/>
      <c r="F40" s="87"/>
      <c r="G40" s="87"/>
      <c r="H40" s="87"/>
      <c r="I40" s="87"/>
      <c r="J40" s="87"/>
      <c r="K40" s="87"/>
      <c r="L40" s="87"/>
      <c r="M40" s="75"/>
    </row>
    <row r="41" spans="1:13" ht="15">
      <c r="A41" s="88"/>
      <c r="B41" s="74"/>
      <c r="C41" s="76"/>
      <c r="D41" s="76"/>
      <c r="E41" s="87"/>
      <c r="F41" s="87"/>
      <c r="G41" s="89"/>
      <c r="H41" s="89"/>
      <c r="I41" s="87"/>
      <c r="J41" s="87"/>
      <c r="K41" s="87"/>
      <c r="L41" s="89"/>
      <c r="M41" s="75"/>
    </row>
    <row r="42" spans="1:13" ht="12" customHeight="1">
      <c r="A42" s="88"/>
      <c r="B42" s="74"/>
      <c r="C42" s="76"/>
      <c r="D42" s="76"/>
      <c r="E42" s="87"/>
      <c r="F42" s="87"/>
      <c r="G42" s="89"/>
      <c r="H42" s="89"/>
      <c r="I42" s="87"/>
      <c r="J42" s="87"/>
      <c r="K42" s="87"/>
      <c r="L42" s="89"/>
      <c r="M42" s="75"/>
    </row>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c r="B61" s="71" t="s">
        <v>2</v>
      </c>
    </row>
    <row r="62" spans="6:9" ht="14.25">
      <c r="F62" s="159" t="str">
        <f>'is'!E16</f>
        <v>30-09-03</v>
      </c>
      <c r="G62" s="159"/>
      <c r="H62" s="159"/>
      <c r="I62" s="159"/>
    </row>
    <row r="63" spans="2:9" ht="15">
      <c r="B63" s="90"/>
      <c r="C63" s="90"/>
      <c r="D63" s="90"/>
      <c r="E63" s="90"/>
      <c r="F63" s="91"/>
      <c r="G63" s="91" t="s">
        <v>5</v>
      </c>
      <c r="H63" s="91"/>
      <c r="I63" s="91" t="s">
        <v>7</v>
      </c>
    </row>
    <row r="64" spans="2:9" ht="15.75" thickBot="1">
      <c r="B64" s="92" t="s">
        <v>3</v>
      </c>
      <c r="C64" s="92"/>
      <c r="D64" s="92"/>
      <c r="E64" s="92"/>
      <c r="F64" s="93" t="s">
        <v>4</v>
      </c>
      <c r="G64" s="93" t="s">
        <v>6</v>
      </c>
      <c r="H64" s="93"/>
      <c r="I64" s="93" t="s">
        <v>8</v>
      </c>
    </row>
    <row r="65" spans="6:9" ht="15">
      <c r="F65" s="94" t="s">
        <v>9</v>
      </c>
      <c r="G65" s="94" t="s">
        <v>9</v>
      </c>
      <c r="H65" s="94"/>
      <c r="I65" s="94" t="s">
        <v>9</v>
      </c>
    </row>
    <row r="67" spans="2:9" ht="14.25">
      <c r="B67" s="71" t="s">
        <v>10</v>
      </c>
      <c r="F67" s="95">
        <v>55570</v>
      </c>
      <c r="G67" s="95">
        <v>13163</v>
      </c>
      <c r="H67" s="95"/>
      <c r="I67" s="95">
        <v>162420</v>
      </c>
    </row>
    <row r="68" spans="2:9" ht="14.25">
      <c r="B68" s="71" t="s">
        <v>11</v>
      </c>
      <c r="F68" s="95">
        <v>15061</v>
      </c>
      <c r="G68" s="95">
        <v>5228</v>
      </c>
      <c r="H68" s="95"/>
      <c r="I68" s="95">
        <v>135817</v>
      </c>
    </row>
    <row r="69" spans="2:9" ht="14.25">
      <c r="B69" s="71" t="s">
        <v>12</v>
      </c>
      <c r="F69" s="95">
        <v>43849</v>
      </c>
      <c r="G69" s="118">
        <v>2800</v>
      </c>
      <c r="H69" s="118"/>
      <c r="I69" s="95">
        <v>93364</v>
      </c>
    </row>
    <row r="70" spans="2:9" ht="14.25">
      <c r="B70" s="71" t="s">
        <v>91</v>
      </c>
      <c r="F70" s="95">
        <v>12346</v>
      </c>
      <c r="G70" s="95">
        <v>835</v>
      </c>
      <c r="H70" s="95"/>
      <c r="I70" s="95">
        <v>13776</v>
      </c>
    </row>
    <row r="71" spans="2:9" ht="14.25">
      <c r="B71" s="71" t="s">
        <v>13</v>
      </c>
      <c r="F71" s="96">
        <v>591</v>
      </c>
      <c r="G71" s="96">
        <f>-3089+1817</f>
        <v>-1272</v>
      </c>
      <c r="H71" s="96"/>
      <c r="I71" s="96">
        <f>236610+3885</f>
        <v>240495</v>
      </c>
    </row>
    <row r="72" spans="6:9" ht="14.25">
      <c r="F72" s="95">
        <f>SUM(F67:F71)</f>
        <v>127417</v>
      </c>
      <c r="G72" s="95">
        <f>SUM(G67:G71)</f>
        <v>20754</v>
      </c>
      <c r="H72" s="95"/>
      <c r="I72" s="95">
        <f>SUM(I67:I71)</f>
        <v>645872</v>
      </c>
    </row>
    <row r="73" spans="2:9" ht="14.25">
      <c r="B73" s="71" t="s">
        <v>14</v>
      </c>
      <c r="F73" s="95"/>
      <c r="G73" s="95"/>
      <c r="H73" s="95"/>
      <c r="I73" s="95"/>
    </row>
    <row r="74" spans="2:9" ht="14.25">
      <c r="B74" s="71" t="s">
        <v>113</v>
      </c>
      <c r="F74" s="96">
        <v>0</v>
      </c>
      <c r="G74" s="96">
        <f>'is'!H32</f>
        <v>1296</v>
      </c>
      <c r="H74" s="96"/>
      <c r="I74" s="96">
        <v>0</v>
      </c>
    </row>
    <row r="75" spans="6:9" ht="14.25">
      <c r="F75" s="95">
        <f>SUM(F72:F74)</f>
        <v>127417</v>
      </c>
      <c r="G75" s="95">
        <f>SUM(G72:G74)</f>
        <v>22050</v>
      </c>
      <c r="H75" s="95"/>
      <c r="I75" s="95">
        <f>SUM(I72:I74)</f>
        <v>645872</v>
      </c>
    </row>
    <row r="76" spans="2:12" ht="14.25">
      <c r="B76" s="71" t="s">
        <v>97</v>
      </c>
      <c r="F76" s="95">
        <v>-11450</v>
      </c>
      <c r="G76" s="118">
        <f>'is'!H34-MASB!G75</f>
        <v>101116</v>
      </c>
      <c r="H76" s="95"/>
      <c r="I76" s="95">
        <f>SUM('bs'!F18,'bs'!F24)-MASB!I75</f>
        <v>-194994</v>
      </c>
      <c r="L76" s="95">
        <f>F77-'is'!H19</f>
        <v>0</v>
      </c>
    </row>
    <row r="77" spans="2:12" ht="15" thickBot="1">
      <c r="B77" s="71" t="s">
        <v>15</v>
      </c>
      <c r="F77" s="97">
        <f>SUM(F75:F76)</f>
        <v>115967</v>
      </c>
      <c r="G77" s="97">
        <f>SUM(G75:G76)</f>
        <v>123166</v>
      </c>
      <c r="H77" s="97"/>
      <c r="I77" s="97">
        <f>SUM(I75:I76)</f>
        <v>450878</v>
      </c>
      <c r="L77" s="95">
        <f>G77-'is'!H34</f>
        <v>0</v>
      </c>
    </row>
    <row r="78" ht="15" thickTop="1">
      <c r="L78" s="95">
        <f>I77-SUM('bs'!F18,'bs'!F24)</f>
        <v>0</v>
      </c>
    </row>
    <row r="80" ht="14.25"/>
    <row r="81" ht="14.25"/>
    <row r="82" ht="14.25"/>
    <row r="83" ht="14.25"/>
    <row r="84" ht="14.25"/>
    <row r="85" ht="14.25"/>
    <row r="86" ht="14.25"/>
    <row r="87" ht="14.25"/>
    <row r="88" ht="14.25"/>
    <row r="90" ht="14.25"/>
    <row r="91" ht="14.25"/>
    <row r="92" ht="14.25"/>
    <row r="93" ht="14.25"/>
    <row r="94" ht="14.25"/>
    <row r="95" ht="14.25"/>
    <row r="96" ht="14.25"/>
    <row r="97" ht="14.25"/>
    <row r="98" ht="13.5" customHeight="1"/>
    <row r="99" ht="13.5" customHeight="1"/>
    <row r="100" spans="2:9" ht="15">
      <c r="B100" s="111" t="s">
        <v>132</v>
      </c>
      <c r="G100" s="121" t="s">
        <v>110</v>
      </c>
      <c r="H100" s="121"/>
      <c r="I100" s="121"/>
    </row>
    <row r="101" spans="7:9" ht="14.25">
      <c r="G101" s="100" t="s">
        <v>24</v>
      </c>
      <c r="H101" s="100"/>
      <c r="I101" s="100" t="s">
        <v>111</v>
      </c>
    </row>
    <row r="102" spans="2:9" ht="15" thickBot="1">
      <c r="B102" s="152"/>
      <c r="C102" s="110"/>
      <c r="D102" s="110"/>
      <c r="E102" s="110"/>
      <c r="F102" s="110"/>
      <c r="G102" s="153" t="s">
        <v>9</v>
      </c>
      <c r="H102" s="154"/>
      <c r="I102" s="153" t="s">
        <v>9</v>
      </c>
    </row>
    <row r="103" spans="2:9" ht="14.25">
      <c r="B103" s="152" t="s">
        <v>173</v>
      </c>
      <c r="C103" s="110"/>
      <c r="D103" s="110"/>
      <c r="E103" s="110"/>
      <c r="F103" s="110"/>
      <c r="G103" s="155"/>
      <c r="H103" s="156"/>
      <c r="I103" s="155"/>
    </row>
    <row r="104" spans="2:9" ht="14.25">
      <c r="B104" s="110" t="s">
        <v>174</v>
      </c>
      <c r="C104" s="110"/>
      <c r="D104" s="110"/>
      <c r="E104" s="110"/>
      <c r="F104" s="110"/>
      <c r="G104" s="155">
        <f>13047-13056</f>
        <v>-9</v>
      </c>
      <c r="H104" s="156"/>
      <c r="I104" s="155">
        <f>13047-13056</f>
        <v>-9</v>
      </c>
    </row>
    <row r="105" spans="2:12" ht="14.25">
      <c r="B105" s="110" t="s">
        <v>175</v>
      </c>
      <c r="C105" s="110"/>
      <c r="D105" s="110"/>
      <c r="E105" s="110"/>
      <c r="F105" s="110"/>
      <c r="G105" s="155">
        <f>98447-936</f>
        <v>97511</v>
      </c>
      <c r="H105" s="156"/>
      <c r="I105" s="155">
        <f>98447-936</f>
        <v>97511</v>
      </c>
      <c r="L105" s="95">
        <f>I107-'is'!H26</f>
        <v>0</v>
      </c>
    </row>
    <row r="106" spans="2:12" ht="14.25">
      <c r="B106" s="110" t="s">
        <v>176</v>
      </c>
      <c r="C106" s="110"/>
      <c r="D106" s="110"/>
      <c r="E106" s="110"/>
      <c r="F106" s="110"/>
      <c r="G106" s="155">
        <v>0</v>
      </c>
      <c r="H106" s="156"/>
      <c r="I106" s="155">
        <v>7912</v>
      </c>
      <c r="L106" s="95">
        <f>G107-'is'!E26</f>
        <v>0</v>
      </c>
    </row>
    <row r="107" spans="2:9" ht="15" thickBot="1">
      <c r="B107" s="110"/>
      <c r="C107" s="110"/>
      <c r="D107" s="110"/>
      <c r="E107" s="110"/>
      <c r="F107" s="110"/>
      <c r="G107" s="132">
        <f>SUM(G104:G106)</f>
        <v>97502</v>
      </c>
      <c r="H107" s="118"/>
      <c r="I107" s="132">
        <f>SUM(I104:I106)</f>
        <v>105414</v>
      </c>
    </row>
    <row r="108" spans="2:9" ht="15" thickTop="1">
      <c r="B108" s="110"/>
      <c r="C108" s="110"/>
      <c r="D108" s="110"/>
      <c r="E108" s="110"/>
      <c r="F108" s="110"/>
      <c r="G108" s="118"/>
      <c r="H108" s="118"/>
      <c r="I108" s="118"/>
    </row>
    <row r="109" ht="14.25"/>
    <row r="110" ht="14.25"/>
    <row r="111" ht="14.25"/>
    <row r="112" ht="14.25"/>
    <row r="113" ht="14.25"/>
    <row r="114" ht="14.25"/>
    <row r="115" ht="14.25"/>
    <row r="116" ht="14.25"/>
    <row r="117" ht="14.25">
      <c r="I117" s="100" t="s">
        <v>110</v>
      </c>
    </row>
    <row r="118" ht="14.25">
      <c r="I118" s="100" t="s">
        <v>111</v>
      </c>
    </row>
    <row r="119" ht="14.25">
      <c r="I119" s="101" t="s">
        <v>9</v>
      </c>
    </row>
    <row r="120" spans="2:9" ht="14.25">
      <c r="B120" s="71" t="s">
        <v>177</v>
      </c>
      <c r="I120" s="133">
        <v>2490</v>
      </c>
    </row>
    <row r="121" spans="2:9" ht="14.25">
      <c r="B121" s="71" t="s">
        <v>112</v>
      </c>
      <c r="I121" s="134">
        <v>1805</v>
      </c>
    </row>
    <row r="122" ht="15" thickBot="1">
      <c r="I122" s="97">
        <f>SUM(I120:I121)</f>
        <v>4295</v>
      </c>
    </row>
    <row r="123" ht="15" thickTop="1"/>
    <row r="124" ht="14.25"/>
    <row r="125" ht="14.25"/>
    <row r="126" ht="14.25"/>
    <row r="127" ht="14.25"/>
    <row r="128" ht="14.25">
      <c r="I128" s="100" t="s">
        <v>110</v>
      </c>
    </row>
    <row r="129" ht="14.25">
      <c r="I129" s="100" t="s">
        <v>111</v>
      </c>
    </row>
    <row r="130" ht="14.25">
      <c r="I130" s="101" t="s">
        <v>9</v>
      </c>
    </row>
    <row r="131" spans="2:9" ht="14.25">
      <c r="B131" s="71" t="s">
        <v>35</v>
      </c>
      <c r="I131" s="118"/>
    </row>
    <row r="132" spans="2:9" ht="14.25">
      <c r="B132" s="104" t="s">
        <v>85</v>
      </c>
      <c r="G132" s="98"/>
      <c r="H132" s="98"/>
      <c r="I132" s="135">
        <v>4743</v>
      </c>
    </row>
    <row r="133" spans="2:9" ht="14.25">
      <c r="B133" s="104" t="s">
        <v>86</v>
      </c>
      <c r="G133" s="99"/>
      <c r="H133" s="99"/>
      <c r="I133" s="136">
        <v>20043</v>
      </c>
    </row>
    <row r="134" ht="15" thickBot="1">
      <c r="I134" s="97">
        <f>SUM(I131:I133)</f>
        <v>24786</v>
      </c>
    </row>
    <row r="135" ht="15" thickTop="1">
      <c r="F135" s="95"/>
    </row>
    <row r="136" ht="14.25"/>
    <row r="137" ht="14.25"/>
    <row r="138" ht="14.25"/>
    <row r="139" ht="14.25"/>
    <row r="140" spans="2:9" ht="14.25">
      <c r="B140" s="128"/>
      <c r="C140" s="128"/>
      <c r="D140" s="128"/>
      <c r="E140" s="128"/>
      <c r="F140" s="128"/>
      <c r="G140" s="128"/>
      <c r="H140" s="128"/>
      <c r="I140" s="129" t="s">
        <v>110</v>
      </c>
    </row>
    <row r="141" spans="2:9" ht="14.25">
      <c r="B141" s="75"/>
      <c r="C141" s="75"/>
      <c r="D141" s="75"/>
      <c r="E141" s="75"/>
      <c r="F141" s="75"/>
      <c r="G141" s="75"/>
      <c r="H141" s="75"/>
      <c r="I141" s="122" t="s">
        <v>111</v>
      </c>
    </row>
    <row r="142" spans="2:9" ht="14.25">
      <c r="B142" s="72"/>
      <c r="C142" s="72"/>
      <c r="D142" s="72"/>
      <c r="E142" s="72"/>
      <c r="F142" s="72"/>
      <c r="G142" s="72"/>
      <c r="H142" s="72"/>
      <c r="I142" s="101" t="s">
        <v>9</v>
      </c>
    </row>
    <row r="143" spans="2:9" ht="16.5">
      <c r="B143" s="71" t="s">
        <v>161</v>
      </c>
      <c r="I143" s="95"/>
    </row>
    <row r="144" spans="2:9" ht="14.25">
      <c r="B144" s="106" t="s">
        <v>87</v>
      </c>
      <c r="G144" s="98"/>
      <c r="H144" s="98"/>
      <c r="I144" s="102"/>
    </row>
    <row r="145" spans="2:9" ht="16.5">
      <c r="B145" s="105" t="s">
        <v>162</v>
      </c>
      <c r="G145" s="98"/>
      <c r="H145" s="98"/>
      <c r="I145" s="135">
        <v>-100</v>
      </c>
    </row>
    <row r="146" spans="2:9" ht="16.5">
      <c r="B146" s="106" t="s">
        <v>163</v>
      </c>
      <c r="G146" s="98"/>
      <c r="H146" s="98"/>
      <c r="I146" s="135"/>
    </row>
    <row r="147" spans="2:9" ht="14.25">
      <c r="B147" s="105" t="s">
        <v>88</v>
      </c>
      <c r="G147" s="98"/>
      <c r="H147" s="98"/>
      <c r="I147" s="135">
        <v>39</v>
      </c>
    </row>
    <row r="148" spans="2:9" ht="14.25">
      <c r="B148" s="105" t="s">
        <v>89</v>
      </c>
      <c r="G148" s="98"/>
      <c r="H148" s="98"/>
      <c r="I148" s="135">
        <f>-7-57</f>
        <v>-64</v>
      </c>
    </row>
    <row r="149" spans="2:9" ht="16.5">
      <c r="B149" s="106" t="s">
        <v>164</v>
      </c>
      <c r="G149" s="98"/>
      <c r="H149" s="98"/>
      <c r="I149" s="135"/>
    </row>
    <row r="150" spans="2:9" ht="14.25">
      <c r="B150" s="105" t="s">
        <v>90</v>
      </c>
      <c r="G150" s="98"/>
      <c r="H150" s="98"/>
      <c r="I150" s="135">
        <f>-112-14</f>
        <v>-126</v>
      </c>
    </row>
    <row r="151" spans="2:9" ht="5.25" customHeight="1">
      <c r="B151" s="72"/>
      <c r="C151" s="72"/>
      <c r="D151" s="72"/>
      <c r="E151" s="72"/>
      <c r="F151" s="72"/>
      <c r="G151" s="72"/>
      <c r="H151" s="72"/>
      <c r="I151" s="72"/>
    </row>
    <row r="152" ht="9" customHeight="1"/>
    <row r="153" ht="14.25">
      <c r="B153" s="71" t="s">
        <v>160</v>
      </c>
    </row>
    <row r="154" ht="14.25">
      <c r="B154" s="71" t="s">
        <v>151</v>
      </c>
    </row>
    <row r="155" spans="2:10" ht="17.25" customHeight="1">
      <c r="B155" s="160" t="s">
        <v>150</v>
      </c>
      <c r="C155" s="161"/>
      <c r="D155" s="161"/>
      <c r="E155" s="161"/>
      <c r="F155" s="161"/>
      <c r="G155" s="161"/>
      <c r="H155" s="161"/>
      <c r="I155" s="161"/>
      <c r="J155" s="161"/>
    </row>
    <row r="156" spans="2:10" ht="30" customHeight="1">
      <c r="B156" s="160" t="s">
        <v>158</v>
      </c>
      <c r="C156" s="160"/>
      <c r="D156" s="160"/>
      <c r="E156" s="160"/>
      <c r="F156" s="160"/>
      <c r="G156" s="160"/>
      <c r="H156" s="160"/>
      <c r="I156" s="160"/>
      <c r="J156" s="160"/>
    </row>
    <row r="157" spans="2:10" ht="31.5" customHeight="1">
      <c r="B157" s="160" t="s">
        <v>159</v>
      </c>
      <c r="C157" s="160"/>
      <c r="D157" s="160"/>
      <c r="E157" s="160"/>
      <c r="F157" s="160"/>
      <c r="G157" s="160"/>
      <c r="H157" s="160"/>
      <c r="I157" s="160"/>
      <c r="J157" s="160"/>
    </row>
    <row r="161" ht="14.25">
      <c r="B161" s="127"/>
    </row>
  </sheetData>
  <mergeCells count="4">
    <mergeCell ref="F62:I62"/>
    <mergeCell ref="B156:J156"/>
    <mergeCell ref="B157:J157"/>
    <mergeCell ref="B155:J155"/>
  </mergeCells>
  <printOptions/>
  <pageMargins left="0.75" right="0.1" top="0.75" bottom="0.75" header="0.2" footer="0.5"/>
  <pageSetup firstPageNumber="5" useFirstPageNumber="1" horizontalDpi="300" verticalDpi="300" orientation="portrait" paperSize="9" scale="90" r:id="rId20"/>
  <headerFooter alignWithMargins="0">
    <oddFooter>&amp;R&amp;P</oddFooter>
  </headerFooter>
  <rowBreaks count="2" manualBreakCount="2">
    <brk id="54" max="255" man="1"/>
    <brk id="108" max="255" man="1"/>
  </rowBreaks>
  <drawing r:id="rId19"/>
  <legacyDrawing r:id="rId18"/>
  <oleObjects>
    <oleObject progId="Word.Document.8" shapeId="195310" r:id="rId1"/>
    <oleObject progId="Word.Document.8" shapeId="239538" r:id="rId2"/>
    <oleObject progId="Word.Document.8" shapeId="269378" r:id="rId3"/>
    <oleObject progId="Word.Document.8" shapeId="284536" r:id="rId4"/>
    <oleObject progId="Word.Document.8" shapeId="306539" r:id="rId5"/>
    <oleObject progId="Word.Document.8" shapeId="425724" r:id="rId6"/>
    <oleObject progId="Word.Document.8" shapeId="524708" r:id="rId7"/>
    <oleObject progId="Word.Document.8" shapeId="547417" r:id="rId8"/>
    <oleObject progId="Word.Document.8" shapeId="577843" r:id="rId9"/>
    <oleObject progId="Word.Document.8" shapeId="617663" r:id="rId10"/>
    <oleObject progId="Word.Document.8" shapeId="775340" r:id="rId11"/>
    <oleObject progId="Word.Document.8" shapeId="1395855" r:id="rId12"/>
    <oleObject progId="Word.Document.8" shapeId="717004" r:id="rId13"/>
    <oleObject progId="Word.Document.8" shapeId="1713756" r:id="rId14"/>
    <oleObject progId="Word.Document.8" shapeId="1746056" r:id="rId15"/>
    <oleObject progId="Word.Document.8" shapeId="1763542" r:id="rId16"/>
    <oleObject progId="Word.Document.8" shapeId="1624888" r:id="rId17"/>
  </oleObjects>
</worksheet>
</file>

<file path=xl/worksheets/sheet6.xml><?xml version="1.0" encoding="utf-8"?>
<worksheet xmlns="http://schemas.openxmlformats.org/spreadsheetml/2006/main" xmlns:r="http://schemas.openxmlformats.org/officeDocument/2006/relationships">
  <dimension ref="A1:IU163"/>
  <sheetViews>
    <sheetView showGridLines="0" zoomScale="85" zoomScaleNormal="85" zoomScaleSheetLayoutView="90" workbookViewId="0" topLeftCell="A1">
      <selection activeCell="A1" sqref="A1"/>
    </sheetView>
  </sheetViews>
  <sheetFormatPr defaultColWidth="9.140625" defaultRowHeight="12.75"/>
  <cols>
    <col min="1" max="1" width="7.28125" style="71" customWidth="1"/>
    <col min="2" max="2" width="5.421875" style="71" customWidth="1"/>
    <col min="3" max="5" width="9.140625" style="71" customWidth="1"/>
    <col min="6" max="7" width="12.7109375" style="71" customWidth="1"/>
    <col min="8" max="8" width="0.2890625" style="71" customWidth="1"/>
    <col min="9" max="10" width="12.7109375" style="71" customWidth="1"/>
    <col min="11" max="11" width="9.140625" style="71" customWidth="1"/>
    <col min="12" max="12" width="10.7109375" style="71" bestFit="1" customWidth="1"/>
    <col min="13" max="13" width="14.00390625" style="71" bestFit="1" customWidth="1"/>
    <col min="14" max="14" width="13.28125" style="71" customWidth="1"/>
    <col min="15" max="16384" width="9.140625" style="71" customWidth="1"/>
  </cols>
  <sheetData>
    <row r="1" spans="1:9" ht="14.25">
      <c r="A1" s="71" t="str">
        <f>MASB!A1</f>
        <v>KUMPULAN FIMA BERHAD (Company No.: 11817-V)</v>
      </c>
      <c r="I1" s="100"/>
    </row>
    <row r="2" ht="14.25">
      <c r="A2" s="71" t="str">
        <f>MASB!A2</f>
        <v>Quarterly Announcement for the Quarter Ended 30 September 2003</v>
      </c>
    </row>
    <row r="3" spans="12:255" s="72" customFormat="1" ht="14.25">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c r="IL3" s="71"/>
      <c r="IM3" s="71"/>
      <c r="IN3" s="71"/>
      <c r="IO3" s="71"/>
      <c r="IP3" s="71"/>
      <c r="IQ3" s="71"/>
      <c r="IR3" s="71"/>
      <c r="IS3" s="71"/>
      <c r="IT3" s="71"/>
      <c r="IU3" s="71"/>
    </row>
    <row r="5" spans="1:13" ht="15">
      <c r="A5" s="107" t="s">
        <v>93</v>
      </c>
      <c r="B5" s="76"/>
      <c r="C5" s="77"/>
      <c r="D5" s="77"/>
      <c r="E5" s="78"/>
      <c r="F5" s="78"/>
      <c r="G5" s="78"/>
      <c r="H5" s="78"/>
      <c r="I5" s="78"/>
      <c r="J5" s="78"/>
      <c r="K5" s="79"/>
      <c r="L5" s="78"/>
      <c r="M5" s="75"/>
    </row>
    <row r="6" spans="1:13" ht="6" customHeight="1">
      <c r="A6" s="77"/>
      <c r="B6" s="76"/>
      <c r="C6" s="77"/>
      <c r="D6" s="77"/>
      <c r="E6" s="78"/>
      <c r="F6" s="78"/>
      <c r="G6" s="78"/>
      <c r="H6" s="78"/>
      <c r="I6" s="78"/>
      <c r="J6" s="78"/>
      <c r="K6" s="79"/>
      <c r="L6" s="78"/>
      <c r="M6" s="75"/>
    </row>
    <row r="7" spans="1:13" ht="14.25">
      <c r="A7" s="77"/>
      <c r="B7" s="77"/>
      <c r="C7" s="77"/>
      <c r="D7" s="77"/>
      <c r="E7" s="78"/>
      <c r="F7" s="78"/>
      <c r="G7" s="78"/>
      <c r="H7" s="78"/>
      <c r="I7" s="78"/>
      <c r="J7" s="78"/>
      <c r="K7" s="79"/>
      <c r="L7" s="78"/>
      <c r="M7" s="75"/>
    </row>
    <row r="8" spans="1:13" ht="14.25">
      <c r="A8" s="77"/>
      <c r="B8" s="77"/>
      <c r="C8" s="77"/>
      <c r="D8" s="77"/>
      <c r="E8" s="78"/>
      <c r="F8" s="78"/>
      <c r="G8" s="78"/>
      <c r="H8" s="78"/>
      <c r="I8" s="78"/>
      <c r="J8" s="78"/>
      <c r="K8" s="79"/>
      <c r="L8" s="78"/>
      <c r="M8" s="75"/>
    </row>
    <row r="9" spans="1:13" ht="14.25">
      <c r="A9" s="77"/>
      <c r="B9" s="77"/>
      <c r="C9" s="77"/>
      <c r="D9" s="77"/>
      <c r="E9" s="78"/>
      <c r="F9" s="78"/>
      <c r="G9" s="78"/>
      <c r="H9" s="78"/>
      <c r="I9" s="78"/>
      <c r="J9" s="78"/>
      <c r="K9" s="79"/>
      <c r="L9" s="78"/>
      <c r="M9" s="75"/>
    </row>
    <row r="10" spans="1:13" ht="14.25">
      <c r="A10" s="77"/>
      <c r="B10" s="77"/>
      <c r="C10" s="77"/>
      <c r="D10" s="77"/>
      <c r="E10" s="78"/>
      <c r="F10" s="78"/>
      <c r="G10" s="78"/>
      <c r="H10" s="78"/>
      <c r="I10" s="78"/>
      <c r="J10" s="78"/>
      <c r="K10" s="79"/>
      <c r="L10" s="78"/>
      <c r="M10" s="75"/>
    </row>
    <row r="11" spans="1:13" ht="14.25">
      <c r="A11" s="77"/>
      <c r="B11" s="77"/>
      <c r="C11" s="77"/>
      <c r="D11" s="77"/>
      <c r="E11" s="78"/>
      <c r="F11" s="78"/>
      <c r="G11" s="78"/>
      <c r="H11" s="78"/>
      <c r="I11" s="78"/>
      <c r="J11" s="78"/>
      <c r="K11" s="79"/>
      <c r="L11" s="78"/>
      <c r="M11" s="75"/>
    </row>
    <row r="12" spans="1:13" ht="14.25">
      <c r="A12" s="80"/>
      <c r="B12" s="77"/>
      <c r="C12" s="77"/>
      <c r="D12" s="77"/>
      <c r="E12" s="78"/>
      <c r="F12" s="78"/>
      <c r="G12" s="78"/>
      <c r="H12" s="78"/>
      <c r="I12" s="78"/>
      <c r="J12" s="78"/>
      <c r="K12" s="79"/>
      <c r="L12" s="78"/>
      <c r="M12" s="75"/>
    </row>
    <row r="13" spans="1:13" ht="15">
      <c r="A13" s="76"/>
      <c r="B13" s="76"/>
      <c r="C13" s="76"/>
      <c r="D13" s="76"/>
      <c r="E13" s="81"/>
      <c r="F13" s="81"/>
      <c r="G13" s="81"/>
      <c r="H13" s="81"/>
      <c r="I13" s="81"/>
      <c r="J13" s="81"/>
      <c r="K13" s="82"/>
      <c r="L13" s="81"/>
      <c r="M13" s="75"/>
    </row>
    <row r="14" spans="1:13" ht="15">
      <c r="A14" s="76"/>
      <c r="B14" s="76"/>
      <c r="C14" s="76"/>
      <c r="D14" s="76"/>
      <c r="E14" s="81"/>
      <c r="F14" s="81"/>
      <c r="G14" s="81"/>
      <c r="H14" s="81"/>
      <c r="I14" s="81"/>
      <c r="J14" s="81"/>
      <c r="K14" s="82"/>
      <c r="L14" s="81"/>
      <c r="M14" s="147"/>
    </row>
    <row r="15" spans="1:13" ht="15">
      <c r="A15" s="76"/>
      <c r="B15" s="76"/>
      <c r="C15" s="76"/>
      <c r="D15" s="76"/>
      <c r="E15" s="81"/>
      <c r="F15" s="81"/>
      <c r="G15" s="81"/>
      <c r="H15" s="81"/>
      <c r="I15" s="81"/>
      <c r="J15" s="81"/>
      <c r="K15" s="82"/>
      <c r="L15" s="81"/>
      <c r="M15" s="75"/>
    </row>
    <row r="16" spans="1:13" ht="15">
      <c r="A16" s="76"/>
      <c r="B16" s="76"/>
      <c r="C16" s="76"/>
      <c r="D16" s="76"/>
      <c r="E16" s="81"/>
      <c r="F16" s="81"/>
      <c r="G16" s="81"/>
      <c r="H16" s="81"/>
      <c r="I16" s="81"/>
      <c r="J16" s="81"/>
      <c r="K16" s="82"/>
      <c r="L16" s="81"/>
      <c r="M16" s="75"/>
    </row>
    <row r="17" spans="1:13" ht="15">
      <c r="A17" s="76"/>
      <c r="B17" s="76"/>
      <c r="C17" s="76"/>
      <c r="D17" s="76"/>
      <c r="E17" s="81"/>
      <c r="F17" s="81"/>
      <c r="G17" s="81"/>
      <c r="H17" s="81"/>
      <c r="I17" s="81"/>
      <c r="J17" s="81"/>
      <c r="K17" s="82"/>
      <c r="L17" s="81"/>
      <c r="M17" s="75"/>
    </row>
    <row r="18" spans="1:13" ht="14.25">
      <c r="A18" s="77"/>
      <c r="B18" s="77"/>
      <c r="C18" s="77"/>
      <c r="D18" s="77"/>
      <c r="E18" s="78"/>
      <c r="F18" s="78"/>
      <c r="G18" s="78"/>
      <c r="H18" s="78"/>
      <c r="I18" s="78"/>
      <c r="J18" s="78"/>
      <c r="K18" s="79"/>
      <c r="L18" s="78"/>
      <c r="M18" s="75"/>
    </row>
    <row r="19" spans="1:13" ht="14.25">
      <c r="A19" s="77"/>
      <c r="B19" s="77"/>
      <c r="C19" s="77"/>
      <c r="D19" s="77"/>
      <c r="E19" s="78"/>
      <c r="F19" s="78"/>
      <c r="G19" s="78"/>
      <c r="H19" s="78"/>
      <c r="I19" s="78"/>
      <c r="J19" s="78"/>
      <c r="K19" s="79"/>
      <c r="L19" s="78"/>
      <c r="M19" s="75"/>
    </row>
    <row r="20" spans="1:13" ht="14.25">
      <c r="A20" s="77"/>
      <c r="B20" s="77"/>
      <c r="C20" s="77"/>
      <c r="D20" s="77"/>
      <c r="E20" s="78"/>
      <c r="F20" s="78"/>
      <c r="G20" s="83"/>
      <c r="H20" s="83"/>
      <c r="I20" s="78"/>
      <c r="J20" s="79"/>
      <c r="K20" s="79"/>
      <c r="L20" s="83"/>
      <c r="M20" s="75"/>
    </row>
    <row r="21" spans="1:13" ht="14.25">
      <c r="A21" s="77"/>
      <c r="B21" s="77"/>
      <c r="C21" s="77"/>
      <c r="D21" s="77"/>
      <c r="E21" s="78"/>
      <c r="F21" s="78"/>
      <c r="G21" s="83"/>
      <c r="H21" s="83"/>
      <c r="I21" s="78"/>
      <c r="J21" s="79"/>
      <c r="K21" s="79"/>
      <c r="L21" s="83"/>
      <c r="M21" s="75"/>
    </row>
    <row r="22" spans="1:13" ht="14.25">
      <c r="A22" s="77"/>
      <c r="B22" s="77"/>
      <c r="C22" s="77"/>
      <c r="D22" s="77"/>
      <c r="E22" s="78"/>
      <c r="F22" s="78"/>
      <c r="G22" s="83"/>
      <c r="H22" s="83"/>
      <c r="I22" s="78"/>
      <c r="J22" s="79"/>
      <c r="K22" s="79"/>
      <c r="L22" s="83"/>
      <c r="M22" s="75"/>
    </row>
    <row r="23" spans="1:13" ht="14.25">
      <c r="A23" s="80"/>
      <c r="B23" s="77"/>
      <c r="C23" s="77"/>
      <c r="D23" s="77"/>
      <c r="E23" s="78"/>
      <c r="F23" s="78"/>
      <c r="G23" s="83"/>
      <c r="H23" s="83"/>
      <c r="I23" s="78"/>
      <c r="J23" s="79"/>
      <c r="K23" s="79"/>
      <c r="L23" s="83"/>
      <c r="M23" s="75"/>
    </row>
    <row r="24" spans="1:13" ht="14.25">
      <c r="A24" s="80"/>
      <c r="B24" s="77"/>
      <c r="C24" s="77"/>
      <c r="D24" s="77"/>
      <c r="E24" s="78"/>
      <c r="F24" s="78"/>
      <c r="G24" s="83"/>
      <c r="H24" s="83"/>
      <c r="I24" s="78"/>
      <c r="J24" s="79"/>
      <c r="K24" s="79"/>
      <c r="L24" s="83"/>
      <c r="M24" s="75"/>
    </row>
    <row r="25" spans="1:13" ht="14.25">
      <c r="A25" s="77"/>
      <c r="B25" s="77"/>
      <c r="C25" s="77"/>
      <c r="D25" s="77"/>
      <c r="E25" s="78"/>
      <c r="F25" s="78"/>
      <c r="G25" s="83"/>
      <c r="H25" s="83"/>
      <c r="I25" s="78"/>
      <c r="J25" s="79"/>
      <c r="K25" s="79"/>
      <c r="L25" s="83"/>
      <c r="M25" s="75"/>
    </row>
    <row r="26" spans="1:13" ht="14.25">
      <c r="A26" s="77"/>
      <c r="B26" s="77"/>
      <c r="C26" s="77"/>
      <c r="D26" s="77"/>
      <c r="E26" s="78"/>
      <c r="F26" s="78"/>
      <c r="G26" s="78"/>
      <c r="H26" s="78"/>
      <c r="I26" s="78"/>
      <c r="J26" s="78"/>
      <c r="K26" s="79"/>
      <c r="L26" s="78"/>
      <c r="M26" s="75"/>
    </row>
    <row r="27" spans="1:13" ht="14.25">
      <c r="A27" s="77"/>
      <c r="B27" s="77"/>
      <c r="C27" s="77"/>
      <c r="D27" s="77"/>
      <c r="E27" s="78"/>
      <c r="F27" s="78"/>
      <c r="G27" s="83"/>
      <c r="H27" s="83"/>
      <c r="I27" s="78"/>
      <c r="J27" s="79"/>
      <c r="K27" s="79"/>
      <c r="L27" s="83"/>
      <c r="M27" s="75"/>
    </row>
    <row r="28" spans="1:13" ht="14.25">
      <c r="A28" s="77"/>
      <c r="B28" s="77"/>
      <c r="C28" s="77"/>
      <c r="D28" s="77"/>
      <c r="E28" s="78"/>
      <c r="F28" s="78"/>
      <c r="G28" s="83"/>
      <c r="H28" s="83"/>
      <c r="I28" s="78"/>
      <c r="J28" s="79"/>
      <c r="K28" s="79"/>
      <c r="L28" s="83"/>
      <c r="M28" s="75"/>
    </row>
    <row r="29" spans="1:13" ht="15">
      <c r="A29" s="76"/>
      <c r="B29" s="76"/>
      <c r="C29" s="76"/>
      <c r="D29" s="76"/>
      <c r="E29" s="84"/>
      <c r="F29" s="81"/>
      <c r="G29" s="84"/>
      <c r="H29" s="84"/>
      <c r="I29" s="81"/>
      <c r="J29" s="84"/>
      <c r="K29" s="82"/>
      <c r="L29" s="84"/>
      <c r="M29" s="75"/>
    </row>
    <row r="30" spans="1:13" ht="14.25">
      <c r="A30" s="77"/>
      <c r="B30" s="77"/>
      <c r="C30" s="77"/>
      <c r="D30" s="77"/>
      <c r="E30" s="85"/>
      <c r="F30" s="85"/>
      <c r="G30" s="83"/>
      <c r="H30" s="83"/>
      <c r="I30" s="78"/>
      <c r="J30" s="79"/>
      <c r="K30" s="79"/>
      <c r="L30" s="83"/>
      <c r="M30" s="75"/>
    </row>
    <row r="31" spans="1:13" ht="15">
      <c r="A31" s="76"/>
      <c r="B31" s="76"/>
      <c r="C31" s="76"/>
      <c r="D31" s="76"/>
      <c r="E31" s="86"/>
      <c r="F31" s="86"/>
      <c r="G31" s="86"/>
      <c r="H31" s="86"/>
      <c r="I31" s="86"/>
      <c r="J31" s="86"/>
      <c r="K31" s="86"/>
      <c r="L31" s="86"/>
      <c r="M31" s="75"/>
    </row>
    <row r="32" spans="1:13" ht="14.25">
      <c r="A32" s="77"/>
      <c r="B32" s="77"/>
      <c r="C32" s="77"/>
      <c r="D32" s="77"/>
      <c r="E32" s="87"/>
      <c r="F32" s="87"/>
      <c r="G32" s="87"/>
      <c r="H32" s="87"/>
      <c r="I32" s="87"/>
      <c r="J32" s="87"/>
      <c r="K32" s="87"/>
      <c r="L32" s="87"/>
      <c r="M32" s="75"/>
    </row>
    <row r="33" spans="1:13" ht="15">
      <c r="A33" s="88"/>
      <c r="B33" s="74"/>
      <c r="C33" s="76"/>
      <c r="D33" s="76"/>
      <c r="E33" s="87"/>
      <c r="F33" s="87"/>
      <c r="G33" s="89"/>
      <c r="H33" s="89"/>
      <c r="I33" s="87"/>
      <c r="J33" s="87"/>
      <c r="K33" s="87"/>
      <c r="L33" s="89"/>
      <c r="M33" s="75"/>
    </row>
    <row r="34" ht="14.25"/>
    <row r="35" ht="14.25"/>
    <row r="36" ht="14.25"/>
    <row r="37" spans="7:9" ht="14.25">
      <c r="G37" s="162" t="s">
        <v>94</v>
      </c>
      <c r="H37" s="162"/>
      <c r="I37" s="162"/>
    </row>
    <row r="38" spans="7:9" ht="14.25">
      <c r="G38" s="100" t="s">
        <v>24</v>
      </c>
      <c r="H38" s="100"/>
      <c r="I38" s="100" t="s">
        <v>111</v>
      </c>
    </row>
    <row r="39" spans="7:9" ht="14.25">
      <c r="G39" s="131" t="s">
        <v>9</v>
      </c>
      <c r="H39" s="131"/>
      <c r="I39" s="131" t="s">
        <v>9</v>
      </c>
    </row>
    <row r="40" spans="2:9" ht="14.25">
      <c r="B40" s="71" t="s">
        <v>95</v>
      </c>
      <c r="G40" s="118">
        <f>-'is'!E36-G41</f>
        <v>3519</v>
      </c>
      <c r="H40" s="118"/>
      <c r="I40" s="118">
        <f>-'is'!H36-I41</f>
        <v>5686</v>
      </c>
    </row>
    <row r="41" spans="2:12" ht="14.25">
      <c r="B41" s="71" t="s">
        <v>96</v>
      </c>
      <c r="G41" s="118">
        <f>I41-391</f>
        <v>415</v>
      </c>
      <c r="H41" s="118"/>
      <c r="I41" s="118">
        <v>806</v>
      </c>
      <c r="L41" s="95">
        <f>'is'!E36+KLSE!G42</f>
        <v>0</v>
      </c>
    </row>
    <row r="42" spans="7:12" ht="15" thickBot="1">
      <c r="G42" s="132">
        <f>SUM(G40:G41)</f>
        <v>3934</v>
      </c>
      <c r="H42" s="132"/>
      <c r="I42" s="132">
        <f>SUM(I40:I41)</f>
        <v>6492</v>
      </c>
      <c r="L42" s="95">
        <f>I42+'is'!H36</f>
        <v>0</v>
      </c>
    </row>
    <row r="43" spans="7:9" ht="15" thickTop="1">
      <c r="G43" s="110"/>
      <c r="H43" s="110"/>
      <c r="I43" s="110"/>
    </row>
    <row r="44" spans="7:9" ht="14.25">
      <c r="G44" s="110"/>
      <c r="H44" s="110"/>
      <c r="I44" s="110"/>
    </row>
    <row r="45" spans="7:9" ht="14.25">
      <c r="G45" s="110"/>
      <c r="H45" s="110"/>
      <c r="I45" s="110"/>
    </row>
    <row r="46" spans="7:9" ht="14.25">
      <c r="G46" s="110"/>
      <c r="H46" s="110"/>
      <c r="I46" s="110"/>
    </row>
    <row r="47" ht="14.25"/>
    <row r="52" ht="14.25">
      <c r="A52" s="110"/>
    </row>
    <row r="53" ht="14.25"/>
    <row r="54" ht="14.25"/>
    <row r="55" ht="14.25"/>
    <row r="56" ht="14.25"/>
    <row r="57" ht="14.25"/>
    <row r="58" ht="14.25">
      <c r="F58" s="100" t="s">
        <v>94</v>
      </c>
    </row>
    <row r="59" ht="14.25">
      <c r="F59" s="100" t="s">
        <v>111</v>
      </c>
    </row>
    <row r="60" ht="14.25">
      <c r="F60" s="101" t="s">
        <v>9</v>
      </c>
    </row>
    <row r="61" ht="14.25">
      <c r="F61" s="122"/>
    </row>
    <row r="62" spans="2:6" ht="15" thickBot="1">
      <c r="B62" s="71" t="s">
        <v>107</v>
      </c>
      <c r="F62" s="119">
        <v>23</v>
      </c>
    </row>
    <row r="63" spans="6:8" ht="14.25">
      <c r="F63" s="102"/>
      <c r="G63" s="98"/>
      <c r="H63" s="98"/>
    </row>
    <row r="64" spans="2:12" ht="15" thickBot="1">
      <c r="B64" s="71" t="s">
        <v>108</v>
      </c>
      <c r="F64" s="120">
        <v>23</v>
      </c>
      <c r="G64" s="99"/>
      <c r="H64" s="99"/>
      <c r="L64" s="95"/>
    </row>
    <row r="65" spans="6:8" ht="14.25">
      <c r="F65" s="102"/>
      <c r="G65" s="99"/>
      <c r="H65" s="99"/>
    </row>
    <row r="66" spans="2:8" ht="15" thickBot="1">
      <c r="B66" s="71" t="s">
        <v>109</v>
      </c>
      <c r="F66" s="120">
        <v>37</v>
      </c>
      <c r="G66" s="98"/>
      <c r="H66" s="98"/>
    </row>
    <row r="67" ht="14.25">
      <c r="F67" s="102"/>
    </row>
    <row r="68" ht="14.25">
      <c r="F68" s="102"/>
    </row>
    <row r="69" ht="14.25"/>
    <row r="70" ht="14.25"/>
    <row r="71" ht="14.25">
      <c r="L71" s="95"/>
    </row>
    <row r="73" ht="14.25"/>
    <row r="74" ht="14.25">
      <c r="F74" s="100" t="s">
        <v>94</v>
      </c>
    </row>
    <row r="75" ht="14.25">
      <c r="F75" s="100" t="s">
        <v>111</v>
      </c>
    </row>
    <row r="76" ht="14.25">
      <c r="F76" s="101" t="s">
        <v>9</v>
      </c>
    </row>
    <row r="77" spans="2:6" ht="15">
      <c r="B77" s="111" t="s">
        <v>98</v>
      </c>
      <c r="F77" s="95"/>
    </row>
    <row r="78" spans="2:12" ht="14.25">
      <c r="B78" s="71" t="s">
        <v>19</v>
      </c>
      <c r="F78" s="102">
        <f>18710+31000</f>
        <v>49710</v>
      </c>
      <c r="G78" s="98"/>
      <c r="H78" s="98"/>
      <c r="L78" s="95">
        <f>F78-'bs'!F27</f>
        <v>0</v>
      </c>
    </row>
    <row r="79" spans="2:12" ht="14.25">
      <c r="B79" s="71" t="s">
        <v>99</v>
      </c>
      <c r="F79" s="103">
        <f>182077-31000</f>
        <v>151077</v>
      </c>
      <c r="G79" s="99"/>
      <c r="H79" s="99"/>
      <c r="L79" s="95">
        <f>F79-'bs'!F39</f>
        <v>0</v>
      </c>
    </row>
    <row r="80" spans="6:8" ht="15" thickBot="1">
      <c r="F80" s="143">
        <f>SUM(F78:F79)</f>
        <v>200787</v>
      </c>
      <c r="G80" s="99"/>
      <c r="H80" s="99"/>
    </row>
    <row r="81" ht="15" thickTop="1"/>
    <row r="83" ht="14.25"/>
    <row r="84" ht="14.25"/>
    <row r="85" ht="14.25"/>
    <row r="86" ht="14.25"/>
    <row r="87"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c r="F133" s="95"/>
    </row>
    <row r="134" ht="14.25">
      <c r="F134" s="95"/>
    </row>
    <row r="135" ht="14.25"/>
    <row r="136" ht="14.25"/>
    <row r="137" ht="14.25"/>
    <row r="138" ht="14.25"/>
    <row r="139" spans="6:10" ht="14.25">
      <c r="F139" s="162" t="s">
        <v>18</v>
      </c>
      <c r="G139" s="162"/>
      <c r="H139" s="109"/>
      <c r="I139" s="162" t="s">
        <v>157</v>
      </c>
      <c r="J139" s="162"/>
    </row>
    <row r="140" spans="6:10" ht="14.25">
      <c r="F140" s="115" t="str">
        <f>'is'!E16</f>
        <v>30-09-03</v>
      </c>
      <c r="G140" s="115" t="str">
        <f>'is'!F16</f>
        <v>30-09-02</v>
      </c>
      <c r="H140" s="108"/>
      <c r="I140" s="115" t="str">
        <f>F140</f>
        <v>30-09-03</v>
      </c>
      <c r="J140" s="115" t="str">
        <f>G140</f>
        <v>30-09-02</v>
      </c>
    </row>
    <row r="141" ht="14.25">
      <c r="B141" s="71" t="s">
        <v>152</v>
      </c>
    </row>
    <row r="142" spans="2:10" ht="14.25">
      <c r="B142" s="71" t="s">
        <v>100</v>
      </c>
      <c r="F142" s="95">
        <f>'is'!E42</f>
        <v>102821</v>
      </c>
      <c r="G142" s="95">
        <f>'is'!F42</f>
        <v>2406</v>
      </c>
      <c r="H142" s="95"/>
      <c r="I142" s="95">
        <f>'is'!H42</f>
        <v>113764</v>
      </c>
      <c r="J142" s="95">
        <f>'is'!I42</f>
        <v>3823</v>
      </c>
    </row>
    <row r="143" spans="6:10" ht="14.25">
      <c r="F143" s="95"/>
      <c r="G143" s="95"/>
      <c r="H143" s="95"/>
      <c r="I143" s="95"/>
      <c r="J143" s="95"/>
    </row>
    <row r="144" spans="2:10" ht="14.25">
      <c r="B144" s="71" t="s">
        <v>101</v>
      </c>
      <c r="F144" s="95"/>
      <c r="G144" s="95"/>
      <c r="H144" s="95"/>
      <c r="I144" s="95"/>
      <c r="J144" s="95"/>
    </row>
    <row r="145" spans="2:10" ht="14.25">
      <c r="B145" s="71" t="s">
        <v>102</v>
      </c>
      <c r="F145" s="95">
        <v>263160</v>
      </c>
      <c r="G145" s="95">
        <v>263160</v>
      </c>
      <c r="H145" s="95"/>
      <c r="I145" s="95">
        <v>263160</v>
      </c>
      <c r="J145" s="95">
        <v>263160</v>
      </c>
    </row>
    <row r="146" spans="6:10" ht="14.25">
      <c r="F146" s="113"/>
      <c r="G146" s="113"/>
      <c r="H146" s="95"/>
      <c r="I146" s="95"/>
      <c r="J146" s="95"/>
    </row>
    <row r="147" spans="2:10" ht="15" thickBot="1">
      <c r="B147" s="71" t="s">
        <v>153</v>
      </c>
      <c r="F147" s="114">
        <f>ROUND(F142/F145*100,2)</f>
        <v>39.07</v>
      </c>
      <c r="G147" s="114">
        <f>ROUND(G142/G145*100,2)</f>
        <v>0.91</v>
      </c>
      <c r="H147" s="112"/>
      <c r="I147" s="114">
        <f>ROUND(I142/I145*100,2)</f>
        <v>43.23</v>
      </c>
      <c r="J147" s="114">
        <f>ROUND(J142/J145*100,2)</f>
        <v>1.45</v>
      </c>
    </row>
    <row r="148" ht="15" thickTop="1"/>
    <row r="155" ht="15">
      <c r="A155" s="111" t="s">
        <v>103</v>
      </c>
    </row>
    <row r="157" ht="15">
      <c r="A157" s="111" t="s">
        <v>104</v>
      </c>
    </row>
    <row r="158" ht="15">
      <c r="A158" s="111" t="s">
        <v>114</v>
      </c>
    </row>
    <row r="159" ht="14.25">
      <c r="A159" s="71" t="s">
        <v>134</v>
      </c>
    </row>
    <row r="161" ht="15">
      <c r="A161" s="111" t="s">
        <v>105</v>
      </c>
    </row>
    <row r="162" ht="15">
      <c r="A162" s="111" t="s">
        <v>145</v>
      </c>
    </row>
    <row r="163" ht="14.25">
      <c r="F163" s="95"/>
    </row>
  </sheetData>
  <mergeCells count="3">
    <mergeCell ref="G37:I37"/>
    <mergeCell ref="F139:G139"/>
    <mergeCell ref="I139:J139"/>
  </mergeCells>
  <printOptions/>
  <pageMargins left="0.75" right="0.1" top="0.75" bottom="0.75" header="0.2" footer="0.5"/>
  <pageSetup firstPageNumber="8" useFirstPageNumber="1" horizontalDpi="600" verticalDpi="600" orientation="portrait" paperSize="9" scale="90" r:id="rId19"/>
  <headerFooter alignWithMargins="0">
    <oddFooter>&amp;R&amp;P</oddFooter>
  </headerFooter>
  <rowBreaks count="3" manualBreakCount="3">
    <brk id="52" max="255" man="1"/>
    <brk id="88" max="255" man="1"/>
    <brk id="134" max="255" man="1"/>
  </rowBreaks>
  <legacyDrawing r:id="rId18"/>
  <oleObjects>
    <oleObject progId="Word.Document.8" shapeId="1830788" r:id="rId1"/>
    <oleObject progId="Word.Document.8" shapeId="1830789" r:id="rId2"/>
    <oleObject progId="Word.Document.8" shapeId="1830790" r:id="rId3"/>
    <oleObject progId="Word.Document.8" shapeId="1830791" r:id="rId4"/>
    <oleObject progId="Word.Document.8" shapeId="1830792" r:id="rId5"/>
    <oleObject progId="Word.Document.8" shapeId="1830793" r:id="rId6"/>
    <oleObject progId="Word.Document.8" shapeId="1830794" r:id="rId7"/>
    <oleObject progId="Word.Document.8" shapeId="1830796" r:id="rId8"/>
    <oleObject progId="Word.Document.8" shapeId="1830797" r:id="rId9"/>
    <oleObject progId="Word.Document.8" shapeId="1830798" r:id="rId10"/>
    <oleObject progId="Word.Document.8" shapeId="1830800" r:id="rId11"/>
    <oleObject progId="Word.Document.8" shapeId="1830807" r:id="rId12"/>
    <oleObject progId="Word.Document.8" shapeId="864101" r:id="rId13"/>
    <oleObject progId="Word.Document.8" shapeId="921510" r:id="rId14"/>
    <oleObject progId="Word.Document.8" shapeId="956365" r:id="rId15"/>
    <oleObject progId="Word.Document.8" shapeId="1343076" r:id="rId16"/>
    <oleObject progId="Word.Document.8" shapeId="1619379" r:id="rId17"/>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Kumpulan Fima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Rohizi Muhammad</dc:creator>
  <cp:keywords/>
  <dc:description/>
  <cp:lastModifiedBy>edms</cp:lastModifiedBy>
  <cp:lastPrinted>2003-11-18T06:53:57Z</cp:lastPrinted>
  <dcterms:created xsi:type="dcterms:W3CDTF">2003-06-09T06:16:22Z</dcterms:created>
  <dcterms:modified xsi:type="dcterms:W3CDTF">2003-11-19T08:16:01Z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958062695</vt:i4>
  </property>
  <property fmtid="{D5CDD505-2E9C-101B-9397-08002B2CF9AE}" pid="3" name="_EmailSubject">
    <vt:lpwstr>KLSE Q2.2003/4 for announcement</vt:lpwstr>
  </property>
  <property fmtid="{D5CDD505-2E9C-101B-9397-08002B2CF9AE}" pid="4" name="_AuthorEmailDisplayName">
    <vt:lpwstr>Rohizi</vt:lpwstr>
  </property>
</Properties>
</file>